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O:\ORI\Jáchim\Akce\2023\Hřbitov - chodníky\Výběr dodavatele - I. a II. etapa\Příloha č. 7 - DPS + výkaz výměr\"/>
    </mc:Choice>
  </mc:AlternateContent>
  <bookViews>
    <workbookView xWindow="-105" yWindow="-105" windowWidth="23250" windowHeight="14010"/>
  </bookViews>
  <sheets>
    <sheet name="Pokyny pro vyplnění" sheetId="11" r:id="rId1"/>
    <sheet name=" Stavba celkem" sheetId="1" r:id="rId2"/>
    <sheet name="VzorPolozky" sheetId="10" state="hidden" r:id="rId3"/>
    <sheet name="I. a II. etapa VON" sheetId="12" r:id="rId4"/>
    <sheet name="I. etapa Pol" sheetId="13" r:id="rId5"/>
    <sheet name="II. etapa Pol" sheetId="14" r:id="rId6"/>
  </sheets>
  <externalReferences>
    <externalReference r:id="rId7"/>
  </externalReferences>
  <definedNames>
    <definedName name="CelkemDPHVypocet" localSheetId="1">' Stavba celkem'!$H$45</definedName>
    <definedName name="CenaCelkem">' Stavba celkem'!$G$29</definedName>
    <definedName name="CenaCelkemBezDPH">' Stavba celkem'!$G$28</definedName>
    <definedName name="CenaCelkemVypocet" localSheetId="1">' Stavba celkem'!$I$45</definedName>
    <definedName name="cisloobjektu">' Stavba celkem'!$D$3</definedName>
    <definedName name="CisloRozpoctu">'[1]Krycí list'!$C$2</definedName>
    <definedName name="CisloStavby" localSheetId="1">' Stavba celkem'!$D$2</definedName>
    <definedName name="cislostavby">'[1]Krycí list'!$A$7</definedName>
    <definedName name="CisloStavebnihoRozpoctu">' Stavba celkem'!$D$4</definedName>
    <definedName name="dadresa">' Stavba celkem'!$D$12:$G$12</definedName>
    <definedName name="DIČ" localSheetId="1">' Stavba celkem'!$I$12</definedName>
    <definedName name="dmisto">' Stavba celkem'!$E$13:$G$13</definedName>
    <definedName name="DPHSni">' Stavba celkem'!$G$24</definedName>
    <definedName name="DPHZakl">' Stavba celkem'!$G$26</definedName>
    <definedName name="dpsc" localSheetId="1">' Stavba celkem'!$D$13</definedName>
    <definedName name="IČO" localSheetId="1">' Stavba celkem'!$I$11</definedName>
    <definedName name="Mena">' Stavba celkem'!$J$29</definedName>
    <definedName name="MistoStavby">' Stavba celkem'!$D$4</definedName>
    <definedName name="nazevobjektu">' Stavba celkem'!$E$3</definedName>
    <definedName name="NazevRozpoctu">'[1]Krycí list'!$D$2</definedName>
    <definedName name="NazevStavby" localSheetId="1">' Stavba celkem'!$E$2</definedName>
    <definedName name="nazevstavby">'[1]Krycí list'!$C$7</definedName>
    <definedName name="NazevStavebnihoRozpoctu">' Stavba celkem'!$E$4</definedName>
    <definedName name="_xlnm.Print_Titles" localSheetId="3">'I. a II. etapa VON'!$1:$7</definedName>
    <definedName name="_xlnm.Print_Titles" localSheetId="4">'I. etapa Pol'!$1:$7</definedName>
    <definedName name="_xlnm.Print_Titles" localSheetId="5">'II. etapa Pol'!$1:$7</definedName>
    <definedName name="oadresa">' Stavba celkem'!$D$6</definedName>
    <definedName name="Objednatel" localSheetId="1">' Stavba celkem'!$D$5</definedName>
    <definedName name="Objekt" localSheetId="1">' Stavba celkem'!$B$38</definedName>
    <definedName name="_xlnm.Print_Area" localSheetId="1">' Stavba celkem'!$A$1:$J$139</definedName>
    <definedName name="_xlnm.Print_Area" localSheetId="3">'I. a II. etapa VON'!$A$1:$Y$45</definedName>
    <definedName name="_xlnm.Print_Area" localSheetId="4">'I. etapa Pol'!$A$1:$Y$110</definedName>
    <definedName name="_xlnm.Print_Area" localSheetId="5">'II. etapa Pol'!$A$1:$Y$88</definedName>
    <definedName name="odic" localSheetId="1">' Stavba celkem'!$I$6</definedName>
    <definedName name="oico" localSheetId="1">' Stavba celkem'!$I$5</definedName>
    <definedName name="omisto" localSheetId="1">' Stavba celkem'!$E$7</definedName>
    <definedName name="onazev" localSheetId="1">' Stavba celkem'!$D$6</definedName>
    <definedName name="opsc" localSheetId="1">' Stavba celkem'!$D$7</definedName>
    <definedName name="padresa">' Stavba celkem'!$D$9</definedName>
    <definedName name="pdic">' Stavba celkem'!$I$9</definedName>
    <definedName name="pico">' Stavba celkem'!$I$8</definedName>
    <definedName name="pmisto">' Stavba celkem'!$E$10</definedName>
    <definedName name="PocetMJ">#REF!</definedName>
    <definedName name="PoptavkaID">' Stavba celkem'!$A$1</definedName>
    <definedName name="pPSC">' Stavba celkem'!$D$10</definedName>
    <definedName name="Projektant">' Stavba celkem'!$D$8</definedName>
    <definedName name="SazbaDPH1" localSheetId="1">' Stavba celkem'!$E$23</definedName>
    <definedName name="SazbaDPH1">'[1]Krycí list'!$C$30</definedName>
    <definedName name="SazbaDPH2" localSheetId="1">' Stavba celkem'!$E$25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 Stavba celkem'!$D$14</definedName>
    <definedName name="Z_B7E7C763_C459_487D_8ABA_5CFDDFBD5A84_.wvu.Cols" localSheetId="1" hidden="1">' Stavba celkem'!$A:$A</definedName>
    <definedName name="Z_B7E7C763_C459_487D_8ABA_5CFDDFBD5A84_.wvu.PrintArea" localSheetId="1" hidden="1">' Stavba celkem'!$B$1:$J$36</definedName>
    <definedName name="ZakladDPHSni">' Stavba celkem'!$G$23</definedName>
    <definedName name="ZakladDPHSniVypocet" localSheetId="1">' Stavba celkem'!$F$45</definedName>
    <definedName name="ZakladDPHZakl">' Stavba celkem'!$G$25</definedName>
    <definedName name="ZakladDPHZaklVypocet" localSheetId="1">' Stavba celkem'!$G$45</definedName>
    <definedName name="ZaObjednatele">' Stavba celkem'!$G$34</definedName>
    <definedName name="Zaokrouhleni">' Stavba celkem'!$G$27</definedName>
    <definedName name="ZaZhotovitele">' Stavba celkem'!$D$34</definedName>
    <definedName name="Zhotovitel">' Stavba celkem'!$D$11:$G$11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8" i="1" l="1"/>
  <c r="I136" i="1"/>
  <c r="I135" i="1"/>
  <c r="I134" i="1"/>
  <c r="I133" i="1"/>
  <c r="G9" i="14"/>
  <c r="M9" i="14" s="1"/>
  <c r="I9" i="14"/>
  <c r="I8" i="14" s="1"/>
  <c r="K9" i="14"/>
  <c r="K8" i="14" s="1"/>
  <c r="O9" i="14"/>
  <c r="Q9" i="14"/>
  <c r="Q8" i="14" s="1"/>
  <c r="V9" i="14"/>
  <c r="V8" i="14" s="1"/>
  <c r="G15" i="14"/>
  <c r="I15" i="14"/>
  <c r="K15" i="14"/>
  <c r="M15" i="14"/>
  <c r="O15" i="14"/>
  <c r="Q15" i="14"/>
  <c r="V15" i="14"/>
  <c r="G18" i="14"/>
  <c r="I18" i="14"/>
  <c r="K18" i="14"/>
  <c r="M18" i="14"/>
  <c r="O18" i="14"/>
  <c r="Q18" i="14"/>
  <c r="V18" i="14"/>
  <c r="G20" i="14"/>
  <c r="I20" i="14"/>
  <c r="K20" i="14"/>
  <c r="O20" i="14"/>
  <c r="O8" i="14" s="1"/>
  <c r="Q20" i="14"/>
  <c r="V20" i="14"/>
  <c r="G24" i="14"/>
  <c r="I24" i="14"/>
  <c r="K24" i="14"/>
  <c r="M24" i="14"/>
  <c r="O24" i="14"/>
  <c r="Q24" i="14"/>
  <c r="V24" i="14"/>
  <c r="G28" i="14"/>
  <c r="I28" i="14"/>
  <c r="K28" i="14"/>
  <c r="M28" i="14"/>
  <c r="O28" i="14"/>
  <c r="Q28" i="14"/>
  <c r="V28" i="14"/>
  <c r="G31" i="14"/>
  <c r="M31" i="14" s="1"/>
  <c r="I31" i="14"/>
  <c r="K31" i="14"/>
  <c r="O31" i="14"/>
  <c r="Q31" i="14"/>
  <c r="V31" i="14"/>
  <c r="G34" i="14"/>
  <c r="M34" i="14" s="1"/>
  <c r="I34" i="14"/>
  <c r="K34" i="14"/>
  <c r="O34" i="14"/>
  <c r="Q34" i="14"/>
  <c r="V34" i="14"/>
  <c r="G37" i="14"/>
  <c r="I37" i="14"/>
  <c r="K37" i="14"/>
  <c r="M37" i="14"/>
  <c r="O37" i="14"/>
  <c r="Q37" i="14"/>
  <c r="V37" i="14"/>
  <c r="G40" i="14"/>
  <c r="I40" i="14"/>
  <c r="K40" i="14"/>
  <c r="M40" i="14"/>
  <c r="O40" i="14"/>
  <c r="Q40" i="14"/>
  <c r="V40" i="14"/>
  <c r="G45" i="14"/>
  <c r="I45" i="14"/>
  <c r="I44" i="14" s="1"/>
  <c r="K45" i="14"/>
  <c r="K44" i="14" s="1"/>
  <c r="O45" i="14"/>
  <c r="O44" i="14" s="1"/>
  <c r="Q45" i="14"/>
  <c r="Q44" i="14" s="1"/>
  <c r="V45" i="14"/>
  <c r="V44" i="14" s="1"/>
  <c r="G48" i="14"/>
  <c r="I48" i="14"/>
  <c r="K48" i="14"/>
  <c r="M48" i="14"/>
  <c r="O48" i="14"/>
  <c r="Q48" i="14"/>
  <c r="V48" i="14"/>
  <c r="G51" i="14"/>
  <c r="M51" i="14" s="1"/>
  <c r="I51" i="14"/>
  <c r="K51" i="14"/>
  <c r="O51" i="14"/>
  <c r="Q51" i="14"/>
  <c r="V51" i="14"/>
  <c r="G54" i="14"/>
  <c r="I54" i="14"/>
  <c r="K54" i="14"/>
  <c r="M54" i="14"/>
  <c r="O54" i="14"/>
  <c r="Q54" i="14"/>
  <c r="V54" i="14"/>
  <c r="G58" i="14"/>
  <c r="M58" i="14" s="1"/>
  <c r="I58" i="14"/>
  <c r="K58" i="14"/>
  <c r="O58" i="14"/>
  <c r="Q58" i="14"/>
  <c r="V58" i="14"/>
  <c r="G61" i="14"/>
  <c r="I61" i="14"/>
  <c r="K61" i="14"/>
  <c r="M61" i="14"/>
  <c r="O61" i="14"/>
  <c r="Q61" i="14"/>
  <c r="V61" i="14"/>
  <c r="G65" i="14"/>
  <c r="G64" i="14" s="1"/>
  <c r="I65" i="14"/>
  <c r="I64" i="14" s="1"/>
  <c r="K65" i="14"/>
  <c r="M65" i="14"/>
  <c r="O65" i="14"/>
  <c r="O64" i="14" s="1"/>
  <c r="Q65" i="14"/>
  <c r="Q64" i="14" s="1"/>
  <c r="V65" i="14"/>
  <c r="G68" i="14"/>
  <c r="M68" i="14" s="1"/>
  <c r="I68" i="14"/>
  <c r="K68" i="14"/>
  <c r="O68" i="14"/>
  <c r="Q68" i="14"/>
  <c r="V68" i="14"/>
  <c r="G70" i="14"/>
  <c r="I70" i="14"/>
  <c r="K70" i="14"/>
  <c r="M70" i="14"/>
  <c r="O70" i="14"/>
  <c r="Q70" i="14"/>
  <c r="V70" i="14"/>
  <c r="G71" i="14"/>
  <c r="I71" i="14"/>
  <c r="K71" i="14"/>
  <c r="K64" i="14" s="1"/>
  <c r="M71" i="14"/>
  <c r="O71" i="14"/>
  <c r="Q71" i="14"/>
  <c r="V71" i="14"/>
  <c r="V64" i="14" s="1"/>
  <c r="G72" i="14"/>
  <c r="I72" i="14"/>
  <c r="K72" i="14"/>
  <c r="M72" i="14"/>
  <c r="O72" i="14"/>
  <c r="Q72" i="14"/>
  <c r="V72" i="14"/>
  <c r="G73" i="14"/>
  <c r="M73" i="14" s="1"/>
  <c r="I73" i="14"/>
  <c r="K73" i="14"/>
  <c r="O73" i="14"/>
  <c r="Q73" i="14"/>
  <c r="V73" i="14"/>
  <c r="I74" i="14"/>
  <c r="Q74" i="14"/>
  <c r="G75" i="14"/>
  <c r="G74" i="14" s="1"/>
  <c r="I75" i="14"/>
  <c r="K75" i="14"/>
  <c r="K74" i="14" s="1"/>
  <c r="M75" i="14"/>
  <c r="M74" i="14" s="1"/>
  <c r="O75" i="14"/>
  <c r="O74" i="14" s="1"/>
  <c r="Q75" i="14"/>
  <c r="V75" i="14"/>
  <c r="V74" i="14" s="1"/>
  <c r="G76" i="14"/>
  <c r="I76" i="14"/>
  <c r="K76" i="14"/>
  <c r="M76" i="14"/>
  <c r="O76" i="14"/>
  <c r="Q76" i="14"/>
  <c r="V76" i="14"/>
  <c r="AE78" i="14"/>
  <c r="F44" i="1" s="1"/>
  <c r="G9" i="13"/>
  <c r="M9" i="13" s="1"/>
  <c r="I9" i="13"/>
  <c r="I8" i="13" s="1"/>
  <c r="K9" i="13"/>
  <c r="K8" i="13" s="1"/>
  <c r="O9" i="13"/>
  <c r="Q9" i="13"/>
  <c r="Q8" i="13" s="1"/>
  <c r="V9" i="13"/>
  <c r="V8" i="13" s="1"/>
  <c r="G17" i="13"/>
  <c r="I17" i="13"/>
  <c r="K17" i="13"/>
  <c r="M17" i="13"/>
  <c r="O17" i="13"/>
  <c r="Q17" i="13"/>
  <c r="V17" i="13"/>
  <c r="G19" i="13"/>
  <c r="I19" i="13"/>
  <c r="K19" i="13"/>
  <c r="M19" i="13"/>
  <c r="O19" i="13"/>
  <c r="Q19" i="13"/>
  <c r="V19" i="13"/>
  <c r="G21" i="13"/>
  <c r="G8" i="13" s="1"/>
  <c r="I21" i="13"/>
  <c r="K21" i="13"/>
  <c r="O21" i="13"/>
  <c r="O8" i="13" s="1"/>
  <c r="Q21" i="13"/>
  <c r="V21" i="13"/>
  <c r="G24" i="13"/>
  <c r="M24" i="13" s="1"/>
  <c r="I24" i="13"/>
  <c r="K24" i="13"/>
  <c r="O24" i="13"/>
  <c r="Q24" i="13"/>
  <c r="V24" i="13"/>
  <c r="G27" i="13"/>
  <c r="I27" i="13"/>
  <c r="K27" i="13"/>
  <c r="M27" i="13"/>
  <c r="O27" i="13"/>
  <c r="Q27" i="13"/>
  <c r="V27" i="13"/>
  <c r="G33" i="13"/>
  <c r="M33" i="13" s="1"/>
  <c r="I33" i="13"/>
  <c r="K33" i="13"/>
  <c r="O33" i="13"/>
  <c r="Q33" i="13"/>
  <c r="V33" i="13"/>
  <c r="G39" i="13"/>
  <c r="M39" i="13" s="1"/>
  <c r="I39" i="13"/>
  <c r="K39" i="13"/>
  <c r="O39" i="13"/>
  <c r="Q39" i="13"/>
  <c r="V39" i="13"/>
  <c r="G45" i="13"/>
  <c r="M45" i="13" s="1"/>
  <c r="I45" i="13"/>
  <c r="K45" i="13"/>
  <c r="O45" i="13"/>
  <c r="Q45" i="13"/>
  <c r="V45" i="13"/>
  <c r="G50" i="13"/>
  <c r="I50" i="13"/>
  <c r="K50" i="13"/>
  <c r="M50" i="13"/>
  <c r="O50" i="13"/>
  <c r="Q50" i="13"/>
  <c r="V50" i="13"/>
  <c r="G53" i="13"/>
  <c r="G52" i="13" s="1"/>
  <c r="I53" i="13"/>
  <c r="I52" i="13" s="1"/>
  <c r="K53" i="13"/>
  <c r="K52" i="13" s="1"/>
  <c r="O53" i="13"/>
  <c r="O52" i="13" s="1"/>
  <c r="Q53" i="13"/>
  <c r="Q52" i="13" s="1"/>
  <c r="V53" i="13"/>
  <c r="V52" i="13" s="1"/>
  <c r="G57" i="13"/>
  <c r="M57" i="13" s="1"/>
  <c r="I57" i="13"/>
  <c r="K57" i="13"/>
  <c r="O57" i="13"/>
  <c r="Q57" i="13"/>
  <c r="V57" i="13"/>
  <c r="G63" i="13"/>
  <c r="I63" i="13"/>
  <c r="K63" i="13"/>
  <c r="O63" i="13"/>
  <c r="Q63" i="13"/>
  <c r="V63" i="13"/>
  <c r="G66" i="13"/>
  <c r="I66" i="13"/>
  <c r="K66" i="13"/>
  <c r="M66" i="13"/>
  <c r="O66" i="13"/>
  <c r="Q66" i="13"/>
  <c r="V66" i="13"/>
  <c r="G72" i="13"/>
  <c r="M72" i="13" s="1"/>
  <c r="I72" i="13"/>
  <c r="K72" i="13"/>
  <c r="O72" i="13"/>
  <c r="Q72" i="13"/>
  <c r="V72" i="13"/>
  <c r="G77" i="13"/>
  <c r="M77" i="13" s="1"/>
  <c r="I77" i="13"/>
  <c r="K77" i="13"/>
  <c r="O77" i="13"/>
  <c r="Q77" i="13"/>
  <c r="V77" i="13"/>
  <c r="G81" i="13"/>
  <c r="I81" i="13"/>
  <c r="K81" i="13"/>
  <c r="M81" i="13"/>
  <c r="O81" i="13"/>
  <c r="Q81" i="13"/>
  <c r="V81" i="13"/>
  <c r="G85" i="13"/>
  <c r="G84" i="13" s="1"/>
  <c r="I85" i="13"/>
  <c r="I84" i="13" s="1"/>
  <c r="K85" i="13"/>
  <c r="K84" i="13" s="1"/>
  <c r="O85" i="13"/>
  <c r="O84" i="13" s="1"/>
  <c r="Q85" i="13"/>
  <c r="Q84" i="13" s="1"/>
  <c r="V85" i="13"/>
  <c r="V84" i="13" s="1"/>
  <c r="G90" i="13"/>
  <c r="I90" i="13"/>
  <c r="K90" i="13"/>
  <c r="M90" i="13"/>
  <c r="O90" i="13"/>
  <c r="Q90" i="13"/>
  <c r="V90" i="13"/>
  <c r="G92" i="13"/>
  <c r="I92" i="13"/>
  <c r="K92" i="13"/>
  <c r="M92" i="13"/>
  <c r="O92" i="13"/>
  <c r="Q92" i="13"/>
  <c r="V92" i="13"/>
  <c r="G93" i="13"/>
  <c r="I93" i="13"/>
  <c r="K93" i="13"/>
  <c r="M93" i="13"/>
  <c r="O93" i="13"/>
  <c r="Q93" i="13"/>
  <c r="V93" i="13"/>
  <c r="G94" i="13"/>
  <c r="M94" i="13" s="1"/>
  <c r="I94" i="13"/>
  <c r="K94" i="13"/>
  <c r="O94" i="13"/>
  <c r="Q94" i="13"/>
  <c r="V94" i="13"/>
  <c r="G95" i="13"/>
  <c r="I95" i="13"/>
  <c r="K95" i="13"/>
  <c r="M95" i="13"/>
  <c r="O95" i="13"/>
  <c r="Q95" i="13"/>
  <c r="V95" i="13"/>
  <c r="K96" i="13"/>
  <c r="V96" i="13"/>
  <c r="G97" i="13"/>
  <c r="G96" i="13" s="1"/>
  <c r="I97" i="13"/>
  <c r="I96" i="13" s="1"/>
  <c r="K97" i="13"/>
  <c r="M97" i="13"/>
  <c r="O97" i="13"/>
  <c r="O96" i="13" s="1"/>
  <c r="Q97" i="13"/>
  <c r="Q96" i="13" s="1"/>
  <c r="V97" i="13"/>
  <c r="G98" i="13"/>
  <c r="M98" i="13" s="1"/>
  <c r="I98" i="13"/>
  <c r="K98" i="13"/>
  <c r="O98" i="13"/>
  <c r="Q98" i="13"/>
  <c r="V98" i="13"/>
  <c r="AE100" i="13"/>
  <c r="F43" i="1" s="1"/>
  <c r="BA28" i="12"/>
  <c r="BA26" i="12"/>
  <c r="BA24" i="12"/>
  <c r="BA22" i="12"/>
  <c r="BA18" i="12"/>
  <c r="BA14" i="12"/>
  <c r="BA12" i="12"/>
  <c r="BA10" i="12"/>
  <c r="G9" i="12"/>
  <c r="M9" i="12" s="1"/>
  <c r="I9" i="12"/>
  <c r="I8" i="12" s="1"/>
  <c r="K9" i="12"/>
  <c r="K8" i="12" s="1"/>
  <c r="O9" i="12"/>
  <c r="Q9" i="12"/>
  <c r="Q8" i="12" s="1"/>
  <c r="V9" i="12"/>
  <c r="V8" i="12" s="1"/>
  <c r="G11" i="12"/>
  <c r="I11" i="12"/>
  <c r="K11" i="12"/>
  <c r="M11" i="12"/>
  <c r="O11" i="12"/>
  <c r="Q11" i="12"/>
  <c r="V11" i="12"/>
  <c r="G13" i="12"/>
  <c r="M13" i="12" s="1"/>
  <c r="I13" i="12"/>
  <c r="K13" i="12"/>
  <c r="O13" i="12"/>
  <c r="Q13" i="12"/>
  <c r="V13" i="12"/>
  <c r="G15" i="12"/>
  <c r="G8" i="12" s="1"/>
  <c r="I137" i="1" s="1"/>
  <c r="I19" i="1" s="1"/>
  <c r="I15" i="12"/>
  <c r="K15" i="12"/>
  <c r="O15" i="12"/>
  <c r="O8" i="12" s="1"/>
  <c r="Q15" i="12"/>
  <c r="V15" i="12"/>
  <c r="G17" i="12"/>
  <c r="M17" i="12" s="1"/>
  <c r="I17" i="12"/>
  <c r="K17" i="12"/>
  <c r="O17" i="12"/>
  <c r="Q17" i="12"/>
  <c r="V17" i="12"/>
  <c r="G20" i="12"/>
  <c r="I20" i="12"/>
  <c r="I19" i="12" s="1"/>
  <c r="K20" i="12"/>
  <c r="M20" i="12"/>
  <c r="O20" i="12"/>
  <c r="Q20" i="12"/>
  <c r="Q19" i="12" s="1"/>
  <c r="V20" i="12"/>
  <c r="G23" i="12"/>
  <c r="G19" i="12" s="1"/>
  <c r="I23" i="12"/>
  <c r="K23" i="12"/>
  <c r="O23" i="12"/>
  <c r="O19" i="12" s="1"/>
  <c r="Q23" i="12"/>
  <c r="V23" i="12"/>
  <c r="G25" i="12"/>
  <c r="I25" i="12"/>
  <c r="K25" i="12"/>
  <c r="M25" i="12"/>
  <c r="O25" i="12"/>
  <c r="Q25" i="12"/>
  <c r="V25" i="12"/>
  <c r="G27" i="12"/>
  <c r="M27" i="12" s="1"/>
  <c r="I27" i="12"/>
  <c r="K27" i="12"/>
  <c r="K19" i="12" s="1"/>
  <c r="O27" i="12"/>
  <c r="Q27" i="12"/>
  <c r="V27" i="12"/>
  <c r="V19" i="12" s="1"/>
  <c r="G29" i="12"/>
  <c r="I29" i="12"/>
  <c r="K29" i="12"/>
  <c r="M29" i="12"/>
  <c r="O29" i="12"/>
  <c r="Q29" i="12"/>
  <c r="V29" i="12"/>
  <c r="G31" i="12"/>
  <c r="M31" i="12" s="1"/>
  <c r="I31" i="12"/>
  <c r="K31" i="12"/>
  <c r="O31" i="12"/>
  <c r="Q31" i="12"/>
  <c r="V31" i="12"/>
  <c r="G32" i="12"/>
  <c r="I32" i="12"/>
  <c r="K32" i="12"/>
  <c r="M32" i="12"/>
  <c r="O32" i="12"/>
  <c r="Q32" i="12"/>
  <c r="V32" i="12"/>
  <c r="G33" i="12"/>
  <c r="M33" i="12" s="1"/>
  <c r="I33" i="12"/>
  <c r="K33" i="12"/>
  <c r="O33" i="12"/>
  <c r="Q33" i="12"/>
  <c r="V33" i="12"/>
  <c r="AE35" i="12"/>
  <c r="F41" i="1" s="1"/>
  <c r="AF35" i="12"/>
  <c r="G41" i="1" s="1"/>
  <c r="I20" i="1"/>
  <c r="I18"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J28" i="1"/>
  <c r="J26" i="1"/>
  <c r="G38" i="1"/>
  <c r="F38" i="1"/>
  <c r="J23" i="1"/>
  <c r="J24" i="1"/>
  <c r="J25" i="1"/>
  <c r="J27" i="1"/>
  <c r="E24" i="1"/>
  <c r="E26" i="1"/>
  <c r="G8" i="14" l="1"/>
  <c r="I131" i="1" s="1"/>
  <c r="I139" i="1" s="1"/>
  <c r="J138" i="1" s="1"/>
  <c r="F40" i="1"/>
  <c r="G40" i="1"/>
  <c r="F42" i="1"/>
  <c r="F45" i="1" s="1"/>
  <c r="AF100" i="13"/>
  <c r="G43" i="1" s="1"/>
  <c r="AF78" i="14"/>
  <c r="G44" i="1" s="1"/>
  <c r="H44" i="1" s="1"/>
  <c r="G44" i="14"/>
  <c r="H41" i="1"/>
  <c r="I41" i="1" s="1"/>
  <c r="G35" i="12"/>
  <c r="F39" i="1"/>
  <c r="G23" i="1"/>
  <c r="M63" i="13"/>
  <c r="G100" i="13"/>
  <c r="M64" i="14"/>
  <c r="M45" i="14"/>
  <c r="M44" i="14" s="1"/>
  <c r="M20" i="14"/>
  <c r="M8" i="14" s="1"/>
  <c r="M96" i="13"/>
  <c r="M8" i="13"/>
  <c r="M85" i="13"/>
  <c r="M84" i="13" s="1"/>
  <c r="M53" i="13"/>
  <c r="M21" i="13"/>
  <c r="M23" i="12"/>
  <c r="M19" i="12" s="1"/>
  <c r="M15" i="12"/>
  <c r="M8" i="12" s="1"/>
  <c r="G42" i="1" l="1"/>
  <c r="G39" i="1"/>
  <c r="G78" i="14"/>
  <c r="H40" i="1"/>
  <c r="I40" i="1" s="1"/>
  <c r="M52" i="13"/>
  <c r="I44" i="1"/>
  <c r="I16" i="1"/>
  <c r="I21" i="1" s="1"/>
  <c r="G45" i="1"/>
  <c r="G25" i="1" s="1"/>
  <c r="A25" i="1" s="1"/>
  <c r="A26" i="1" s="1"/>
  <c r="H43" i="1"/>
  <c r="J132" i="1"/>
  <c r="I132" i="1"/>
  <c r="J135" i="1"/>
  <c r="J134" i="1"/>
  <c r="J133" i="1"/>
  <c r="G28" i="1"/>
  <c r="J131" i="1"/>
  <c r="J139" i="1" s="1"/>
  <c r="H39" i="1"/>
  <c r="J136" i="1"/>
  <c r="J137" i="1"/>
  <c r="A23" i="1"/>
  <c r="G26" i="1" l="1"/>
  <c r="I43" i="1"/>
  <c r="I42" i="1" s="1"/>
  <c r="I45" i="1" s="1"/>
  <c r="H42" i="1"/>
  <c r="H45" i="1" s="1"/>
  <c r="I39" i="1"/>
  <c r="G24" i="1"/>
  <c r="A27" i="1" s="1"/>
  <c r="A24" i="1"/>
  <c r="J41" i="1" l="1"/>
  <c r="J42" i="1"/>
  <c r="J40" i="1"/>
  <c r="J39" i="1"/>
  <c r="J44" i="1"/>
  <c r="J43" i="1"/>
  <c r="G29" i="1"/>
  <c r="G27" i="1" s="1"/>
  <c r="A29" i="1"/>
  <c r="J45" i="1" l="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Jitka Melmerová</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Jitka Melmerová</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authors>
    <author>Jitka Melmerová</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<sst xmlns="http://schemas.openxmlformats.org/spreadsheetml/2006/main" count="1078" uniqueCount="338">
  <si>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</si>
  <si>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</si>
  <si>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</si>
  <si>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</si>
  <si>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</si>
  <si>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</si>
  <si>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</si>
  <si>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</si>
  <si>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</si>
  <si>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</si>
  <si>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</si>
  <si>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</si>
  <si>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</si>
  <si>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</si>
  <si>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</si>
  <si>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</si>
  <si>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</si>
  <si>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</si>
  <si>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</si>
  <si>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</si>
  <si>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</si>
  <si>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</si>
  <si>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</si>
  <si>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</si>
  <si>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</si>
  <si>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</si>
  <si>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</si>
  <si>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</si>
  <si>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</si>
  <si>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</si>
  <si>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</si>
  <si>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</si>
  <si>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</si>
  <si>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</si>
  <si>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</si>
  <si>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</si>
  <si>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</si>
  <si>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</si>
  <si>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</si>
  <si>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</si>
  <si>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</si>
  <si>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</si>
  <si>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</si>
  <si>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2023/036_1</t>
  </si>
  <si>
    <t>Zpevněné chodníky v areálu hřbitova sv. Alžběty</t>
  </si>
  <si>
    <t>Město Třeboň</t>
  </si>
  <si>
    <t>Palackého nám. 46</t>
  </si>
  <si>
    <t>Třeboň-Třeboň II</t>
  </si>
  <si>
    <t>37901</t>
  </si>
  <si>
    <t>00247618</t>
  </si>
  <si>
    <t>CZ00247618</t>
  </si>
  <si>
    <t>Skalík Michal, Ing.</t>
  </si>
  <si>
    <t>Táboritská 353</t>
  </si>
  <si>
    <t>16815211</t>
  </si>
  <si>
    <t>CZ6307071441</t>
  </si>
  <si>
    <t>Stavba</t>
  </si>
  <si>
    <t>001</t>
  </si>
  <si>
    <t>Vedlejší a ostatní náklady</t>
  </si>
  <si>
    <t>01</t>
  </si>
  <si>
    <t>Etapa I.</t>
  </si>
  <si>
    <t>02</t>
  </si>
  <si>
    <t>Etapa II.</t>
  </si>
  <si>
    <t>Celkem za stavbu</t>
  </si>
  <si>
    <t>CZK</t>
  </si>
  <si>
    <t>#POPS</t>
  </si>
  <si>
    <t>Popis stavby: 2023/036_1 - Zpevněné chodníky v areálu hřbitova sv. Alžběty</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</si>
  <si>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</si>
  <si>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</si>
  <si>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</si>
  <si>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</si>
  <si>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</si>
  <si>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</si>
  <si>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</si>
  <si>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</si>
  <si>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</si>
  <si>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</si>
  <si>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</si>
  <si>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</si>
  <si>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</si>
  <si>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</si>
  <si>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</si>
  <si>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</si>
  <si>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</si>
  <si>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</si>
  <si>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</si>
  <si>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</si>
  <si>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</si>
  <si>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</si>
  <si>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</si>
  <si>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</si>
  <si>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</si>
  <si>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</si>
  <si>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</si>
  <si>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</si>
  <si>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</si>
  <si>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</si>
  <si>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</si>
  <si>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</si>
  <si>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</si>
  <si>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</si>
  <si>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</si>
  <si>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</si>
  <si>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</si>
  <si>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</si>
  <si>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</si>
  <si>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</si>
  <si>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</si>
  <si>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</si>
  <si>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</si>
  <si>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</si>
  <si>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</si>
  <si>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001 - Vedlejší a ostatní náklady</t>
  </si>
  <si>
    <t>#POPR</t>
  </si>
  <si>
    <t>Popis rozpočtu: 001 - Vedlejší a ostatní náklady</t>
  </si>
  <si>
    <t>Popis objektu: 01 - Zpevněné chodníky v areálu hřbitova sv. Alžběty</t>
  </si>
  <si>
    <t>Popis rozpočtu: 01 - Etapa I.</t>
  </si>
  <si>
    <t>Popis rozpočtu: 02 - Etapa II.</t>
  </si>
  <si>
    <t>Popis rozpočtu: 03 - Etapa III.</t>
  </si>
  <si>
    <t>Popis rozpočtu: 04 - Etapa IV.</t>
  </si>
  <si>
    <t>Rekapitulace dílů</t>
  </si>
  <si>
    <t>Typ dílu</t>
  </si>
  <si>
    <t>1</t>
  </si>
  <si>
    <t>Zemní práce</t>
  </si>
  <si>
    <t>5</t>
  </si>
  <si>
    <t>Komunikace</t>
  </si>
  <si>
    <t>91</t>
  </si>
  <si>
    <t>Doplňující práce na komunikaci</t>
  </si>
  <si>
    <t>96</t>
  </si>
  <si>
    <t>Bourání konstrukcí</t>
  </si>
  <si>
    <t>99</t>
  </si>
  <si>
    <t>Staveništní přesun hmot</t>
  </si>
  <si>
    <t>783</t>
  </si>
  <si>
    <t>Nátěry</t>
  </si>
  <si>
    <t>VN</t>
  </si>
  <si>
    <t>ON</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</si>
  <si>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</si>
  <si>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</si>
  <si>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</si>
  <si>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</si>
  <si>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</si>
  <si>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</si>
  <si>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</si>
  <si>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</si>
  <si>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</si>
  <si>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</si>
  <si>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</si>
  <si>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</si>
  <si>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</si>
  <si>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</si>
  <si>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</si>
  <si>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</si>
  <si>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</si>
  <si>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</si>
  <si>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</si>
  <si>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</si>
  <si>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</si>
  <si>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</si>
  <si>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</si>
  <si>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</si>
  <si>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</si>
  <si>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</si>
  <si>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</si>
  <si>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</si>
  <si>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</si>
  <si>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005121 R</t>
  </si>
  <si>
    <t>Zařízení staveniště</t>
  </si>
  <si>
    <t>Soubor</t>
  </si>
  <si>
    <t>RTS 23/ I</t>
  </si>
  <si>
    <t>Indiv</t>
  </si>
  <si>
    <t>VRN</t>
  </si>
  <si>
    <t>Běžná</t>
  </si>
  <si>
    <t>POL99_2</t>
  </si>
  <si>
    <t>Zařízení staveniště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staveniště,náklady na likvidaci odpadu (prořez, obalový materiál atd.) náklady na znovuuvedení prostoru zařízení staveniště do původního stavu atd.</t>
  </si>
  <si>
    <t>POP</t>
  </si>
  <si>
    <t>005122010R</t>
  </si>
  <si>
    <t xml:space="preserve">Provoz objednatele </t>
  </si>
  <si>
    <t>POL99_0</t>
  </si>
  <si>
    <t>Náklady na ztížené provádění stavebních prací v důsledku nepřerušeného provozu na staveništi nebo v případech nepřerušeného provozu v objektech v nichž se stavební práce provádí.</t>
  </si>
  <si>
    <t>005123 R</t>
  </si>
  <si>
    <t>Územní vlivy - ztížené výrobní podmínky</t>
  </si>
  <si>
    <t>Náklady na ztížené podmínky provádění tam, kde se vyskytují omezující vlivy konkrétního prostředí, které mají prokazatelný vliv na provádění stavebních prací, Jedná se zejména o náklady související s extrémními podmínkami místa provádění.</t>
  </si>
  <si>
    <t>005124010R</t>
  </si>
  <si>
    <t>Koordinační činnost(IČD)</t>
  </si>
  <si>
    <t>Koordinace stavebních a technologických dodávek stavby, inženýrská činnost dodavatele.</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</si>
  <si>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</si>
  <si>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</si>
  <si>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</si>
  <si>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005111020R</t>
  </si>
  <si>
    <t>Vytyčení stavby</t>
  </si>
  <si>
    <t>POL99_8</t>
  </si>
  <si>
    <t>Vyhotovení protokolu o vytyčení stavby se seznamem souřadnic vytyčených bodů a jejich polohopisnými (S-JTSK) a výškopisnými (Bpv) hodnotami.</t>
  </si>
  <si>
    <t>005111021R</t>
  </si>
  <si>
    <t>Vytyčení inženýrských sítí</t>
  </si>
  <si>
    <t>Zaměření a vytýčení stávajících inženýrských sítí v místě stavby z hlediska jejich ochrany při provádění stavby.</t>
  </si>
  <si>
    <t>005211020R</t>
  </si>
  <si>
    <t>Ochrana stávajících inženýrských sítí na staveništi</t>
  </si>
  <si>
    <t>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t>
  </si>
  <si>
    <t>005241020R</t>
  </si>
  <si>
    <t xml:space="preserve">Geodetické zaměření skutečného provedení  </t>
  </si>
  <si>
    <t>Náklady na provedení skutečného zaměření stavby v rozsahu nezbytném pro zápis změny do katastru nemovitostí.</t>
  </si>
  <si>
    <t>0051</t>
  </si>
  <si>
    <t>Doprava zaměstnanců</t>
  </si>
  <si>
    <t>Vlastní</t>
  </si>
  <si>
    <t>Náklady spojené s dopravou zaměstnanců.</t>
  </si>
  <si>
    <t>999</t>
  </si>
  <si>
    <t>Průběžný a závěrečný úklid komunikací a prostranství dotčeného realizací díla</t>
  </si>
  <si>
    <t>soub</t>
  </si>
  <si>
    <t>99900</t>
  </si>
  <si>
    <t>Ochrana hrobů a přilehlých konstrukcí v průběhu realizace</t>
  </si>
  <si>
    <t>99901</t>
  </si>
  <si>
    <t xml:space="preserve">Ochrana stávající vzrostlé zeleně </t>
  </si>
  <si>
    <t>SUM</t>
  </si>
  <si>
    <t>Poznámky uchazeče k zadání</t>
  </si>
  <si>
    <t>POPUZIV</t>
  </si>
  <si>
    <t>Geodetické zaměření rohů stavby, stabilizace bodů a sestavení laviček.</t>
  </si>
  <si>
    <t>END</t>
  </si>
  <si>
    <t>139601102R00</t>
  </si>
  <si>
    <t>Ruční výkop jam, rýh a šachet v hornině tř. 3</t>
  </si>
  <si>
    <t>m3</t>
  </si>
  <si>
    <t>Práce</t>
  </si>
  <si>
    <t>POL1_</t>
  </si>
  <si>
    <t xml:space="preserve">č.v.C4, skladby kcí : </t>
  </si>
  <si>
    <t>VV</t>
  </si>
  <si>
    <t>chodník š. 1,5m : 0,3*1,7*245,5</t>
  </si>
  <si>
    <t>chodník š. 1,3m : 0,3*1,5*27,5</t>
  </si>
  <si>
    <t>chodník š. 1,1m : 0,3*1,3*153,5</t>
  </si>
  <si>
    <t>obrubníky : 0,1*0,3*(245,5*2+27,5*2)</t>
  </si>
  <si>
    <t>v místě zeleně : -0,3*30</t>
  </si>
  <si>
    <t>0,05*30</t>
  </si>
  <si>
    <t>162701105R00</t>
  </si>
  <si>
    <t>Vodorovné přemístění výkopku z hor.1-4 do 10000 m</t>
  </si>
  <si>
    <t>přebyt. výkopek : 206,325-13,99</t>
  </si>
  <si>
    <t>162701109R00</t>
  </si>
  <si>
    <t>Příplatek k vod. přemístění hor.1-4 za další 1 km</t>
  </si>
  <si>
    <t>192,339*5</t>
  </si>
  <si>
    <t>162201203R00</t>
  </si>
  <si>
    <t>Vodorovné přemíst.výkopku, kolečko hor.1-4, do 10m</t>
  </si>
  <si>
    <t>zemina ke zpětnému použití - odvoz+dovoz : 13,99*2</t>
  </si>
  <si>
    <t>162201210R00</t>
  </si>
  <si>
    <t>Příplatek za dalš.10 m, kolečko, výkop. z hor.1- 4</t>
  </si>
  <si>
    <t>přebyt. výkopek : (206,325-13,99)*5</t>
  </si>
  <si>
    <t>zemina ke zpětnému použití - odvoz+dovoz : 13,99*2*5</t>
  </si>
  <si>
    <t>167101201R00</t>
  </si>
  <si>
    <t>Nakládání výkopku z hor.1 ÷ 4 - ručně</t>
  </si>
  <si>
    <t xml:space="preserve">dosypání zeminou u přídlažby : </t>
  </si>
  <si>
    <t>chodník š. 1,5m : 0,2*0,1*245,5*2</t>
  </si>
  <si>
    <t>chodník š. 1,3m : 0,2*0,1*27,5*2</t>
  </si>
  <si>
    <t>chodník š. 1,1m : 0,1*0,1*153,5*2</t>
  </si>
  <si>
    <t>175101201R00</t>
  </si>
  <si>
    <t>Obsyp objektu bez prohození sypaniny</t>
  </si>
  <si>
    <t>175101209R00</t>
  </si>
  <si>
    <t>Příplatek za prohození sypaniny pro obsyp objektu</t>
  </si>
  <si>
    <t>181101111R00</t>
  </si>
  <si>
    <t>Úprava pláně v zářezech se zhutněním - ručně</t>
  </si>
  <si>
    <t>m2</t>
  </si>
  <si>
    <t>POL1_1</t>
  </si>
  <si>
    <t>chodník š. 1,5m : 1,7*245,5</t>
  </si>
  <si>
    <t>chodník š. 1,3m : 1,5*27,5</t>
  </si>
  <si>
    <t>chodník š. 1,1m : 1,3*153,5</t>
  </si>
  <si>
    <t>199000002R00</t>
  </si>
  <si>
    <t>Poplatek za skládku horniny 1- 4</t>
  </si>
  <si>
    <t>591111111R00</t>
  </si>
  <si>
    <t>Kladení dlažby velké kostky,lože z kamen.tl. 5 cm</t>
  </si>
  <si>
    <t xml:space="preserve">č.v.C4 : </t>
  </si>
  <si>
    <t>přídlažba chodníku š. 1,5m : 0,2*245,5*2</t>
  </si>
  <si>
    <t>přídlažba chodníku š. 1,3m : 0,2*27,5*2</t>
  </si>
  <si>
    <t>591211211R00</t>
  </si>
  <si>
    <t>Kladení dlažby drobné kostky, lože z drti tl. 5 cm</t>
  </si>
  <si>
    <t>chodník š. 1,5m : 368,25-0,2*245,5*2</t>
  </si>
  <si>
    <t>přídlažba chodníku š. 1,1m : 0,1*153,5*2</t>
  </si>
  <si>
    <t>chodník š. 1,3m : 35,75-(0,2*27,5*2)</t>
  </si>
  <si>
    <t>chodník š. 1,1m : 168,85-0,1*153,5*2</t>
  </si>
  <si>
    <t>56483111</t>
  </si>
  <si>
    <t>Podklad ze štěrkodrti po zhutnění tloušťky 10 cm fr. 8/16 mm - ruční rozvoz a hutnění</t>
  </si>
  <si>
    <t>v místě kořenů : 30</t>
  </si>
  <si>
    <t>5648711</t>
  </si>
  <si>
    <t>Podklad ze štěrkodrti po zhutnění tloušťky 25 cm - fr. 16/32 mm, ruční rozvoz a hutnění</t>
  </si>
  <si>
    <t>odpočet v místě kořenů : -30</t>
  </si>
  <si>
    <t>58380056R</t>
  </si>
  <si>
    <t>Mozaika dlažební 4/6  štípaná</t>
  </si>
  <si>
    <t>SPCM</t>
  </si>
  <si>
    <t>Specifikace</t>
  </si>
  <si>
    <t>POL3_</t>
  </si>
  <si>
    <t>chodník š. 1,5m : (368,25-0,2*245,5*2)*1,1</t>
  </si>
  <si>
    <t>chodník š. 1,3m : (35,75-0,2*27,5*2)*1,1</t>
  </si>
  <si>
    <t>chodník š. 1,1m : (168,85-0,1*153,5*2)*1,1</t>
  </si>
  <si>
    <t>58380-1</t>
  </si>
  <si>
    <t>Kamenné žulové kostky 20/20 cm</t>
  </si>
  <si>
    <t>přídlažba chodníku š. 1,5m : 0,2*245,5*2*1,1</t>
  </si>
  <si>
    <t>přídlažba chodníku š. 1,3m : 0,2*27,5*2*1,1</t>
  </si>
  <si>
    <t>58380120.AR</t>
  </si>
  <si>
    <t>Kostka dlažební drobná 8/10 tř. 1  1t = 5 m2 štípaná</t>
  </si>
  <si>
    <t>přídlažba chodníku š. 1,1m : 0,1*153,5*2*1,1</t>
  </si>
  <si>
    <t>113107505R00</t>
  </si>
  <si>
    <t>Odstranění podkladu pl. 50 m2,kam.drcené tl.5 cm</t>
  </si>
  <si>
    <t>979081111R00</t>
  </si>
  <si>
    <t>Odvoz suti a vybour. hmot na skládku do 1 km</t>
  </si>
  <si>
    <t>t</t>
  </si>
  <si>
    <t>Přesun suti</t>
  </si>
  <si>
    <t>POL8_</t>
  </si>
  <si>
    <t>Včetně naložení na dopravní prostředek a složení na skládku, bez poplatku za skládku.</t>
  </si>
  <si>
    <t>979081121R00</t>
  </si>
  <si>
    <t>Příplatek k odvozu za každý další 1 km</t>
  </si>
  <si>
    <t>979082111R00</t>
  </si>
  <si>
    <t>Vnitrostaveništní doprava suti do 10 m</t>
  </si>
  <si>
    <t>979082121R00</t>
  </si>
  <si>
    <t>Příplatek k vnitrost. dopravě suti za dalších 5 m</t>
  </si>
  <si>
    <t>979999973R00</t>
  </si>
  <si>
    <t>Poplatek za uložení, zemina a kamení, (skup.170504)</t>
  </si>
  <si>
    <t>998223011R00</t>
  </si>
  <si>
    <t>Přesun hmot, pozemní komunikace, kryt dlážděný</t>
  </si>
  <si>
    <t>Přesun hmot</t>
  </si>
  <si>
    <t>POL7_</t>
  </si>
  <si>
    <t>99822309-1</t>
  </si>
  <si>
    <t>Přesun hmot, komunikace dlážděné - příplatek za přesuny bez mechanizace a větší přepravní vzdálenost</t>
  </si>
  <si>
    <t>chodník š. 1,3m : 0,3*1,5*170,5</t>
  </si>
  <si>
    <t>obrubník : 0,1*0,3*170,5*2</t>
  </si>
  <si>
    <t>v místě kořenů : -0,3*16</t>
  </si>
  <si>
    <t>0,1*16</t>
  </si>
  <si>
    <t>přebyt. výkopek : 83,755-6,28</t>
  </si>
  <si>
    <t>77,475*5</t>
  </si>
  <si>
    <t>zemina ke zpětnému zásypu : 6,28*2</t>
  </si>
  <si>
    <t>přebyt. výkopek : (83,755-6,28)*5</t>
  </si>
  <si>
    <t>zemina ke zpětnému zásypu - odvoz+dovoz meziskládka : 6,28*2*5</t>
  </si>
  <si>
    <t>zemina ke zpětnému zásypu : 0,2*0,1*170,5*2</t>
  </si>
  <si>
    <t>dosypání u přídlažby chodníku š. 1,3m : 0,2*0,1*170,5*2</t>
  </si>
  <si>
    <t>chodník š. 1,3m : 1,5*170,5</t>
  </si>
  <si>
    <t>přídlažba chodníku š. 1,3m : 0,2*170,5*2</t>
  </si>
  <si>
    <t>chodník š. 1,3m : 221,65-0,2*170,5*2</t>
  </si>
  <si>
    <t>v místě kořenů : 16</t>
  </si>
  <si>
    <t>Podklad ze štěrkodrti po zhutnění tloušťky 25 cm - fr. 8/16mm, ruční rozvoz a hutnění</t>
  </si>
  <si>
    <t>odpočet v místě kořenů : -16</t>
  </si>
  <si>
    <t>chodník š. 1,3m : (221,65-0,2*170,5*2)*1,1</t>
  </si>
  <si>
    <t>přídlažba chodníku š. 1,3m : 0,2*170,5*2*1,1</t>
  </si>
  <si>
    <t>Zpevněné chodníky v areálu hřbitova sv. Alžběty - I. a II. etapa</t>
  </si>
  <si>
    <t>Zpevněné chodníky v areálu hřbitova sv. Alžběty  - I. a II. etapa</t>
  </si>
  <si>
    <t>Vedlejší a ostatní náklady - I. a II. etapa</t>
  </si>
  <si>
    <t xml:space="preserve">Zpevněné chodníky v areálu hřbitova sv. Alžběty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</si>
</sst>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5" fillId="0" borderId="33" xfId="0" applyNumberFormat="1" applyFont="1" applyBorder="1" applyAlignment="1">
      <alignment vertical="center"/>
    </xf>
    <xf numFmtId="4" fontId="5" fillId="0" borderId="35" xfId="0" applyNumberFormat="1" applyFont="1" applyBorder="1" applyAlignment="1">
      <alignment vertical="center" wrapText="1" shrinkToFit="1"/>
    </xf>
    <xf numFmtId="4" fontId="5" fillId="0" borderId="35" xfId="0" applyNumberFormat="1" applyFont="1" applyBorder="1" applyAlignment="1">
      <alignment vertical="center" shrinkToFit="1"/>
    </xf>
    <xf numFmtId="3" fontId="5"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9" xfId="0" applyNumberFormat="1" applyFill="1" applyBorder="1" applyAlignment="1">
      <alignment vertical="center" wrapText="1"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49" fontId="3" fillId="0" borderId="33" xfId="0" applyNumberFormat="1" applyFont="1" applyBorder="1" applyAlignment="1">
      <alignment vertical="center"/>
    </xf>
    <xf numFmtId="0" fontId="3" fillId="3" borderId="36" xfId="0" applyFont="1" applyFill="1" applyBorder="1" applyAlignment="1">
      <alignment vertical="center"/>
    </xf>
    <xf numFmtId="0" fontId="3" fillId="3" borderId="36" xfId="0" applyFont="1" applyFill="1" applyBorder="1" applyAlignment="1">
      <alignment vertical="center" wrapText="1"/>
    </xf>
    <xf numFmtId="0" fontId="3" fillId="3" borderId="37" xfId="0" applyFont="1" applyFill="1" applyBorder="1" applyAlignment="1">
      <alignment vertical="center" wrapText="1"/>
    </xf>
    <xf numFmtId="164" fontId="3" fillId="0" borderId="35" xfId="0" applyNumberFormat="1" applyFont="1" applyBorder="1" applyAlignment="1">
      <alignment vertical="center"/>
    </xf>
    <xf numFmtId="164" fontId="3" fillId="3" borderId="39" xfId="0" applyNumberFormat="1" applyFont="1" applyFill="1" applyBorder="1" applyAlignment="1">
      <alignment vertical="center"/>
    </xf>
    <xf numFmtId="164" fontId="0" fillId="0" borderId="0" xfId="0" applyNumberFormat="1"/>
    <xf numFmtId="4" fontId="3" fillId="0" borderId="35" xfId="0" applyNumberFormat="1" applyFont="1" applyBorder="1" applyAlignment="1">
      <alignment horizontal="center" vertical="center"/>
    </xf>
    <xf numFmtId="4" fontId="3" fillId="0" borderId="35" xfId="0" applyNumberFormat="1" applyFont="1" applyBorder="1" applyAlignment="1">
      <alignment vertical="center"/>
    </xf>
    <xf numFmtId="4" fontId="3" fillId="3" borderId="39" xfId="0" applyNumberFormat="1" applyFont="1" applyFill="1" applyBorder="1" applyAlignment="1">
      <alignment horizontal="center" vertical="center"/>
    </xf>
    <xf numFmtId="4" fontId="3" fillId="3" borderId="39"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Alignment="1">
      <alignment vertical="top"/>
    </xf>
    <xf numFmtId="49" fontId="17" fillId="0" borderId="0" xfId="0" applyNumberFormat="1" applyFont="1" applyAlignment="1">
      <alignment vertical="top"/>
    </xf>
    <xf numFmtId="165" fontId="17" fillId="0" borderId="0" xfId="0" applyNumberFormat="1" applyFont="1" applyAlignment="1">
      <alignment vertical="top" shrinkToFit="1"/>
    </xf>
    <xf numFmtId="4" fontId="17" fillId="0" borderId="0" xfId="0" applyNumberFormat="1" applyFont="1" applyAlignment="1">
      <alignment vertical="top" shrinkToFit="1"/>
    </xf>
    <xf numFmtId="4" fontId="17" fillId="4" borderId="0" xfId="0" applyNumberFormat="1" applyFont="1" applyFill="1" applyAlignment="1" applyProtection="1">
      <alignment vertical="top" shrinkToFit="1"/>
      <protection locked="0"/>
    </xf>
    <xf numFmtId="165" fontId="5" fillId="3" borderId="0" xfId="0" applyNumberFormat="1" applyFont="1" applyFill="1" applyAlignment="1">
      <alignment vertical="top" shrinkToFit="1"/>
    </xf>
    <xf numFmtId="4" fontId="5" fillId="3" borderId="0" xfId="0" applyNumberFormat="1" applyFont="1" applyFill="1" applyAlignment="1">
      <alignment vertical="top" shrinkToFit="1"/>
    </xf>
    <xf numFmtId="0" fontId="5" fillId="3" borderId="29"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40"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0" fontId="19" fillId="0" borderId="0" xfId="0" applyFont="1" applyAlignment="1">
      <alignment wrapText="1"/>
    </xf>
    <xf numFmtId="0" fontId="17" fillId="0" borderId="44" xfId="0" applyFont="1" applyBorder="1" applyAlignment="1">
      <alignment vertical="top"/>
    </xf>
    <xf numFmtId="49" fontId="17" fillId="0" borderId="45" xfId="0" applyNumberFormat="1" applyFont="1" applyBorder="1" applyAlignment="1">
      <alignment vertical="top"/>
    </xf>
    <xf numFmtId="0" fontId="17" fillId="0" borderId="45" xfId="0" applyFont="1" applyBorder="1" applyAlignment="1">
      <alignment horizontal="center" vertical="top" shrinkToFit="1"/>
    </xf>
    <xf numFmtId="165" fontId="17" fillId="0" borderId="45" xfId="0" applyNumberFormat="1" applyFont="1" applyBorder="1" applyAlignment="1">
      <alignment vertical="top" shrinkToFit="1"/>
    </xf>
    <xf numFmtId="4" fontId="17" fillId="4" borderId="45" xfId="0" applyNumberFormat="1" applyFont="1" applyFill="1" applyBorder="1" applyAlignment="1" applyProtection="1">
      <alignment vertical="top" shrinkToFit="1"/>
      <protection locked="0"/>
    </xf>
    <xf numFmtId="4" fontId="17" fillId="0" borderId="46" xfId="0" applyNumberFormat="1" applyFont="1" applyBorder="1" applyAlignment="1">
      <alignment vertical="top" shrinkToFit="1"/>
    </xf>
    <xf numFmtId="49" fontId="5"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45"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5" fontId="20" fillId="0" borderId="0" xfId="0" applyNumberFormat="1" applyFont="1" applyAlignment="1">
      <alignment horizontal="center" vertical="top" wrapText="1" shrinkToFit="1"/>
    </xf>
    <xf numFmtId="165" fontId="20" fillId="0" borderId="0" xfId="0" applyNumberFormat="1" applyFont="1" applyAlignment="1">
      <alignment vertical="top" wrapText="1" shrinkToFit="1"/>
    </xf>
    <xf numFmtId="165" fontId="20" fillId="0" borderId="0" xfId="0" quotePrefix="1" applyNumberFormat="1" applyFont="1" applyAlignment="1">
      <alignment horizontal="left" vertical="top" wrapText="1"/>
    </xf>
    <xf numFmtId="0" fontId="3" fillId="2" borderId="0" xfId="0" applyFont="1" applyFill="1" applyAlignment="1">
      <alignment horizontal="left" wrapText="1"/>
    </xf>
    <xf numFmtId="49" fontId="3" fillId="0" borderId="33" xfId="0" applyNumberFormat="1" applyFont="1" applyBorder="1" applyAlignment="1">
      <alignment vertical="center" wrapText="1"/>
    </xf>
    <xf numFmtId="49" fontId="3" fillId="0" borderId="34" xfId="0" applyNumberFormat="1" applyFont="1" applyBorder="1" applyAlignment="1">
      <alignment vertical="center" wrapText="1"/>
    </xf>
    <xf numFmtId="0" fontId="0" fillId="0" borderId="0" xfId="0" applyAlignment="1">
      <alignment wrapText="1"/>
    </xf>
    <xf numFmtId="4" fontId="0" fillId="0" borderId="34" xfId="0" applyNumberForma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 fontId="5" fillId="0" borderId="34" xfId="0" applyNumberFormat="1" applyFont="1"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18" fillId="0" borderId="0" xfId="0" applyFont="1" applyAlignment="1">
      <alignment horizontal="left" vertical="top" wrapText="1"/>
    </xf>
    <xf numFmtId="0" fontId="18" fillId="0" borderId="0" xfId="0" applyFont="1" applyAlignment="1">
      <alignment vertical="top" wrapTex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tabSelected="1" workbookViewId="0">
      <selection activeCell="A2" sqref="A2:G2"/>
    </sheetView>
  </sheetViews>
  <sheetFormatPr defaultRowHeight="12.75" x14ac:dyDescent="0.2"/>
  <sheetData>
    <row r="1" spans="1:7" x14ac:dyDescent="0.2">
      <c r="A1" s="21" t="s">
        <v>40</v>
      </c>
    </row>
    <row r="2" spans="1:7" ht="57.75" customHeight="1" x14ac:dyDescent="0.2">
      <c r="A2" s="190" t="s">
        <v>41</v>
      </c>
      <c r="B2" s="190"/>
      <c r="C2" s="190"/>
      <c r="D2" s="190"/>
      <c r="E2" s="190"/>
      <c r="F2" s="190"/>
      <c r="G2" s="190"/>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2"/>
  <sheetViews>
    <sheetView showGridLines="0" topLeftCell="B1" zoomScaleNormal="100" zoomScaleSheetLayoutView="75" workbookViewId="0">
      <selection activeCell="D2" sqref="D2"/>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 customWidth="1"/>
  </cols>
  <sheetData>
    <row r="1" spans="1:15" ht="33.75" customHeight="1" x14ac:dyDescent="0.2">
      <c r="A1" s="46" t="s">
        <v>38</v>
      </c>
      <c r="B1" s="219" t="s">
        <v>4</v>
      </c>
      <c r="C1" s="220"/>
      <c r="D1" s="220"/>
      <c r="E1" s="220"/>
      <c r="F1" s="220"/>
      <c r="G1" s="220"/>
      <c r="H1" s="220"/>
      <c r="I1" s="220"/>
      <c r="J1" s="221"/>
    </row>
    <row r="2" spans="1:15" ht="36" customHeight="1" x14ac:dyDescent="0.2">
      <c r="A2" s="2"/>
      <c r="B2" s="72" t="s">
        <v>24</v>
      </c>
      <c r="C2" s="73"/>
      <c r="D2" s="74" t="s">
        <v>43</v>
      </c>
      <c r="E2" s="225" t="s">
        <v>334</v>
      </c>
      <c r="F2" s="226"/>
      <c r="G2" s="226"/>
      <c r="H2" s="226"/>
      <c r="I2" s="226"/>
      <c r="J2" s="227"/>
      <c r="O2" s="1"/>
    </row>
    <row r="3" spans="1:15" ht="27" hidden="1" customHeight="1" x14ac:dyDescent="0.2">
      <c r="A3" s="2"/>
      <c r="B3" s="75"/>
      <c r="C3" s="73"/>
      <c r="D3" s="76"/>
      <c r="E3" s="228"/>
      <c r="F3" s="229"/>
      <c r="G3" s="229"/>
      <c r="H3" s="229"/>
      <c r="I3" s="229"/>
      <c r="J3" s="230"/>
    </row>
    <row r="4" spans="1:15" ht="23.25" customHeight="1" x14ac:dyDescent="0.2">
      <c r="A4" s="2"/>
      <c r="B4" s="77"/>
      <c r="C4" s="78"/>
      <c r="D4" s="79"/>
      <c r="E4" s="237"/>
      <c r="F4" s="237"/>
      <c r="G4" s="237"/>
      <c r="H4" s="237"/>
      <c r="I4" s="237"/>
      <c r="J4" s="238"/>
    </row>
    <row r="5" spans="1:15" ht="24" customHeight="1" x14ac:dyDescent="0.2">
      <c r="A5" s="2"/>
      <c r="B5" s="30" t="s">
        <v>23</v>
      </c>
      <c r="D5" s="241" t="s">
        <v>45</v>
      </c>
      <c r="E5" s="242"/>
      <c r="F5" s="242"/>
      <c r="G5" s="242"/>
      <c r="H5" s="18" t="s">
        <v>42</v>
      </c>
      <c r="I5" s="82" t="s">
        <v>49</v>
      </c>
      <c r="J5" s="8"/>
    </row>
    <row r="6" spans="1:15" ht="15.75" customHeight="1" x14ac:dyDescent="0.2">
      <c r="A6" s="2"/>
      <c r="B6" s="27"/>
      <c r="C6" s="52"/>
      <c r="D6" s="199" t="s">
        <v>46</v>
      </c>
      <c r="E6" s="200"/>
      <c r="F6" s="200"/>
      <c r="G6" s="200"/>
      <c r="H6" s="18" t="s">
        <v>36</v>
      </c>
      <c r="I6" s="82" t="s">
        <v>50</v>
      </c>
      <c r="J6" s="8"/>
    </row>
    <row r="7" spans="1:15" ht="15.75" customHeight="1" x14ac:dyDescent="0.2">
      <c r="A7" s="2"/>
      <c r="B7" s="28"/>
      <c r="C7" s="53"/>
      <c r="D7" s="81" t="s">
        <v>48</v>
      </c>
      <c r="E7" s="201" t="s">
        <v>47</v>
      </c>
      <c r="F7" s="202"/>
      <c r="G7" s="202"/>
      <c r="H7" s="23"/>
      <c r="I7" s="22"/>
      <c r="J7" s="33"/>
    </row>
    <row r="8" spans="1:15" ht="24" hidden="1" customHeight="1" x14ac:dyDescent="0.2">
      <c r="A8" s="2"/>
      <c r="B8" s="30" t="s">
        <v>21</v>
      </c>
      <c r="D8" s="80" t="s">
        <v>51</v>
      </c>
      <c r="H8" s="18" t="s">
        <v>42</v>
      </c>
      <c r="I8" s="82" t="s">
        <v>53</v>
      </c>
      <c r="J8" s="8"/>
    </row>
    <row r="9" spans="1:15" ht="15.75" hidden="1" customHeight="1" x14ac:dyDescent="0.2">
      <c r="A9" s="2"/>
      <c r="B9" s="2"/>
      <c r="D9" s="80" t="s">
        <v>52</v>
      </c>
      <c r="H9" s="18" t="s">
        <v>36</v>
      </c>
      <c r="I9" s="82" t="s">
        <v>54</v>
      </c>
      <c r="J9" s="8"/>
    </row>
    <row r="10" spans="1:15" ht="15.75" hidden="1" customHeight="1" x14ac:dyDescent="0.2">
      <c r="A10" s="2"/>
      <c r="B10" s="34"/>
      <c r="C10" s="53"/>
      <c r="D10" s="81" t="s">
        <v>48</v>
      </c>
      <c r="E10" s="83" t="s">
        <v>47</v>
      </c>
      <c r="F10" s="23"/>
      <c r="G10" s="14"/>
      <c r="H10" s="14"/>
      <c r="I10" s="35"/>
      <c r="J10" s="33"/>
    </row>
    <row r="11" spans="1:15" ht="24" customHeight="1" x14ac:dyDescent="0.2">
      <c r="A11" s="2"/>
      <c r="B11" s="30" t="s">
        <v>20</v>
      </c>
      <c r="D11" s="232"/>
      <c r="E11" s="232"/>
      <c r="F11" s="232"/>
      <c r="G11" s="232"/>
      <c r="H11" s="18" t="s">
        <v>42</v>
      </c>
      <c r="I11" s="84"/>
      <c r="J11" s="8"/>
    </row>
    <row r="12" spans="1:15" ht="15.75" customHeight="1" x14ac:dyDescent="0.2">
      <c r="A12" s="2"/>
      <c r="B12" s="27"/>
      <c r="C12" s="52"/>
      <c r="D12" s="236"/>
      <c r="E12" s="236"/>
      <c r="F12" s="236"/>
      <c r="G12" s="236"/>
      <c r="H12" s="18" t="s">
        <v>36</v>
      </c>
      <c r="I12" s="84"/>
      <c r="J12" s="8"/>
    </row>
    <row r="13" spans="1:15" ht="15.75" customHeight="1" x14ac:dyDescent="0.2">
      <c r="A13" s="2"/>
      <c r="B13" s="28"/>
      <c r="C13" s="53"/>
      <c r="D13" s="85"/>
      <c r="E13" s="239"/>
      <c r="F13" s="240"/>
      <c r="G13" s="240"/>
      <c r="H13" s="19"/>
      <c r="I13" s="22"/>
      <c r="J13" s="33"/>
    </row>
    <row r="14" spans="1:15" ht="24" customHeight="1" x14ac:dyDescent="0.2">
      <c r="A14" s="2"/>
      <c r="B14" s="42" t="s">
        <v>22</v>
      </c>
      <c r="C14" s="54"/>
      <c r="D14" s="55"/>
      <c r="E14" s="56"/>
      <c r="F14" s="43"/>
      <c r="G14" s="43"/>
      <c r="H14" s="44"/>
      <c r="I14" s="43"/>
      <c r="J14" s="45"/>
    </row>
    <row r="15" spans="1:15" ht="32.25" customHeight="1" x14ac:dyDescent="0.2">
      <c r="A15" s="2"/>
      <c r="B15" s="34" t="s">
        <v>34</v>
      </c>
      <c r="C15" s="57"/>
      <c r="D15" s="51"/>
      <c r="E15" s="231"/>
      <c r="F15" s="231"/>
      <c r="G15" s="233"/>
      <c r="H15" s="233"/>
      <c r="I15" s="233" t="s">
        <v>31</v>
      </c>
      <c r="J15" s="234"/>
    </row>
    <row r="16" spans="1:15" ht="23.25" customHeight="1" x14ac:dyDescent="0.2">
      <c r="A16" s="138" t="s">
        <v>26</v>
      </c>
      <c r="B16" s="37" t="s">
        <v>26</v>
      </c>
      <c r="C16" s="58"/>
      <c r="D16" s="59"/>
      <c r="E16" s="208"/>
      <c r="F16" s="209"/>
      <c r="G16" s="208"/>
      <c r="H16" s="209"/>
      <c r="I16" s="208">
        <f>G42</f>
        <v>0</v>
      </c>
      <c r="J16" s="210"/>
    </row>
    <row r="17" spans="1:10" ht="23.25" customHeight="1" x14ac:dyDescent="0.2">
      <c r="A17" s="138" t="s">
        <v>27</v>
      </c>
      <c r="B17" s="37" t="s">
        <v>27</v>
      </c>
      <c r="C17" s="58"/>
      <c r="D17" s="59"/>
      <c r="E17" s="208"/>
      <c r="F17" s="209"/>
      <c r="G17" s="208"/>
      <c r="H17" s="209"/>
      <c r="I17" s="208">
        <v>0</v>
      </c>
      <c r="J17" s="210"/>
    </row>
    <row r="18" spans="1:10" ht="23.25" customHeight="1" x14ac:dyDescent="0.2">
      <c r="A18" s="138" t="s">
        <v>28</v>
      </c>
      <c r="B18" s="37" t="s">
        <v>28</v>
      </c>
      <c r="C18" s="58"/>
      <c r="D18" s="59"/>
      <c r="E18" s="208"/>
      <c r="F18" s="209"/>
      <c r="G18" s="208"/>
      <c r="H18" s="209"/>
      <c r="I18" s="208">
        <f>SUMIF(F131:F138,A18,I131:I138)</f>
        <v>0</v>
      </c>
      <c r="J18" s="210"/>
    </row>
    <row r="19" spans="1:10" ht="23.25" customHeight="1" x14ac:dyDescent="0.2">
      <c r="A19" s="138" t="s">
        <v>133</v>
      </c>
      <c r="B19" s="37" t="s">
        <v>29</v>
      </c>
      <c r="C19" s="58"/>
      <c r="D19" s="59"/>
      <c r="E19" s="208"/>
      <c r="F19" s="209"/>
      <c r="G19" s="208"/>
      <c r="H19" s="209"/>
      <c r="I19" s="208">
        <f>SUMIF(F131:F138,A19,I131:I138)</f>
        <v>0</v>
      </c>
      <c r="J19" s="210"/>
    </row>
    <row r="20" spans="1:10" ht="23.25" customHeight="1" x14ac:dyDescent="0.2">
      <c r="A20" s="138" t="s">
        <v>134</v>
      </c>
      <c r="B20" s="37" t="s">
        <v>30</v>
      </c>
      <c r="C20" s="58"/>
      <c r="D20" s="59"/>
      <c r="E20" s="208"/>
      <c r="F20" s="209"/>
      <c r="G20" s="208"/>
      <c r="H20" s="209"/>
      <c r="I20" s="208">
        <f>SUMIF(F131:F138,A20,I131:I138)</f>
        <v>0</v>
      </c>
      <c r="J20" s="210"/>
    </row>
    <row r="21" spans="1:10" ht="23.25" customHeight="1" x14ac:dyDescent="0.2">
      <c r="A21" s="2"/>
      <c r="B21" s="47" t="s">
        <v>31</v>
      </c>
      <c r="C21" s="60"/>
      <c r="D21" s="61"/>
      <c r="E21" s="211"/>
      <c r="F21" s="235"/>
      <c r="G21" s="211"/>
      <c r="H21" s="235"/>
      <c r="I21" s="211">
        <f>SUM(I16:J20)</f>
        <v>0</v>
      </c>
      <c r="J21" s="212"/>
    </row>
    <row r="22" spans="1:10" ht="33" customHeight="1" x14ac:dyDescent="0.2">
      <c r="A22" s="2"/>
      <c r="B22" s="41" t="s">
        <v>35</v>
      </c>
      <c r="C22" s="58"/>
      <c r="D22" s="59"/>
      <c r="E22" s="62"/>
      <c r="F22" s="38"/>
      <c r="G22" s="32"/>
      <c r="H22" s="32"/>
      <c r="I22" s="32"/>
      <c r="J22" s="39"/>
    </row>
    <row r="23" spans="1:10" ht="23.25" customHeight="1" x14ac:dyDescent="0.2">
      <c r="A23" s="2">
        <f>ZakladDPHSni*SazbaDPH1/100</f>
        <v>0</v>
      </c>
      <c r="B23" s="37" t="s">
        <v>13</v>
      </c>
      <c r="C23" s="58"/>
      <c r="D23" s="59"/>
      <c r="E23" s="63">
        <v>15</v>
      </c>
      <c r="F23" s="38" t="s">
        <v>0</v>
      </c>
      <c r="G23" s="206">
        <f>ZakladDPHSniVypocet</f>
        <v>0</v>
      </c>
      <c r="H23" s="207"/>
      <c r="I23" s="207"/>
      <c r="J23" s="39" t="str">
        <f t="shared" ref="J23:J28" si="0">Mena</f>
        <v>CZK</v>
      </c>
    </row>
    <row r="24" spans="1:10" ht="23.25" customHeight="1" x14ac:dyDescent="0.2">
      <c r="A24" s="2">
        <f>(A23-INT(A23))*100</f>
        <v>0</v>
      </c>
      <c r="B24" s="37" t="s">
        <v>14</v>
      </c>
      <c r="C24" s="58"/>
      <c r="D24" s="59"/>
      <c r="E24" s="63">
        <f>SazbaDPH1</f>
        <v>15</v>
      </c>
      <c r="F24" s="38" t="s">
        <v>0</v>
      </c>
      <c r="G24" s="204">
        <f>A23</f>
        <v>0</v>
      </c>
      <c r="H24" s="205"/>
      <c r="I24" s="205"/>
      <c r="J24" s="39" t="str">
        <f t="shared" si="0"/>
        <v>CZK</v>
      </c>
    </row>
    <row r="25" spans="1:10" ht="23.25" customHeight="1" x14ac:dyDescent="0.2">
      <c r="A25" s="2">
        <f>ZakladDPHZakl*SazbaDPH2/100</f>
        <v>0</v>
      </c>
      <c r="B25" s="37" t="s">
        <v>15</v>
      </c>
      <c r="C25" s="58"/>
      <c r="D25" s="59"/>
      <c r="E25" s="63">
        <v>21</v>
      </c>
      <c r="F25" s="38" t="s">
        <v>0</v>
      </c>
      <c r="G25" s="206">
        <f>ZakladDPHZaklVypocet</f>
        <v>0</v>
      </c>
      <c r="H25" s="207"/>
      <c r="I25" s="207"/>
      <c r="J25" s="39" t="str">
        <f t="shared" si="0"/>
        <v>CZK</v>
      </c>
    </row>
    <row r="26" spans="1:10" ht="23.25" customHeight="1" x14ac:dyDescent="0.2">
      <c r="A26" s="2">
        <f>(A25-INT(A25))*100</f>
        <v>0</v>
      </c>
      <c r="B26" s="31" t="s">
        <v>16</v>
      </c>
      <c r="C26" s="64"/>
      <c r="D26" s="51"/>
      <c r="E26" s="65">
        <f>SazbaDPH2</f>
        <v>21</v>
      </c>
      <c r="F26" s="29" t="s">
        <v>0</v>
      </c>
      <c r="G26" s="222">
        <f>A25</f>
        <v>0</v>
      </c>
      <c r="H26" s="223"/>
      <c r="I26" s="223"/>
      <c r="J26" s="36" t="str">
        <f t="shared" si="0"/>
        <v>CZK</v>
      </c>
    </row>
    <row r="27" spans="1:10" ht="23.25" customHeight="1" thickBot="1" x14ac:dyDescent="0.25">
      <c r="A27" s="2">
        <f>ZakladDPHSni+DPHSni+ZakladDPHZakl+DPHZakl</f>
        <v>0</v>
      </c>
      <c r="B27" s="30" t="s">
        <v>5</v>
      </c>
      <c r="C27" s="66"/>
      <c r="D27" s="67"/>
      <c r="E27" s="66"/>
      <c r="F27" s="16"/>
      <c r="G27" s="224">
        <f>CenaCelkem-(ZakladDPHSni+DPHSni+ZakladDPHZakl+DPHZakl)</f>
        <v>0</v>
      </c>
      <c r="H27" s="224"/>
      <c r="I27" s="224"/>
      <c r="J27" s="40" t="str">
        <f t="shared" si="0"/>
        <v>CZK</v>
      </c>
    </row>
    <row r="28" spans="1:10" ht="27.75" hidden="1" customHeight="1" thickBot="1" x14ac:dyDescent="0.25">
      <c r="A28" s="2"/>
      <c r="B28" s="110" t="s">
        <v>25</v>
      </c>
      <c r="C28" s="111"/>
      <c r="D28" s="111"/>
      <c r="E28" s="112"/>
      <c r="F28" s="113"/>
      <c r="G28" s="214">
        <f>ZakladDPHSniVypocet+ZakladDPHZaklVypocet</f>
        <v>0</v>
      </c>
      <c r="H28" s="214"/>
      <c r="I28" s="214"/>
      <c r="J28" s="114" t="str">
        <f t="shared" si="0"/>
        <v>CZK</v>
      </c>
    </row>
    <row r="29" spans="1:10" ht="27.75" customHeight="1" thickBot="1" x14ac:dyDescent="0.25">
      <c r="A29" s="2">
        <f>(A27-INT(A27))*100</f>
        <v>0</v>
      </c>
      <c r="B29" s="110" t="s">
        <v>37</v>
      </c>
      <c r="C29" s="115"/>
      <c r="D29" s="115"/>
      <c r="E29" s="115"/>
      <c r="F29" s="116"/>
      <c r="G29" s="213">
        <f>A27</f>
        <v>0</v>
      </c>
      <c r="H29" s="213"/>
      <c r="I29" s="213"/>
      <c r="J29" s="117" t="s">
        <v>63</v>
      </c>
    </row>
    <row r="30" spans="1:10" ht="12.75" customHeight="1" x14ac:dyDescent="0.2">
      <c r="A30" s="2"/>
      <c r="B30" s="2"/>
      <c r="J30" s="9"/>
    </row>
    <row r="31" spans="1:10" ht="30" customHeight="1" x14ac:dyDescent="0.2">
      <c r="A31" s="2"/>
      <c r="B31" s="2"/>
      <c r="J31" s="9"/>
    </row>
    <row r="32" spans="1:10" ht="18.75" customHeight="1" x14ac:dyDescent="0.2">
      <c r="A32" s="2"/>
      <c r="B32" s="17"/>
      <c r="C32" s="68" t="s">
        <v>12</v>
      </c>
      <c r="D32" s="69"/>
      <c r="E32" s="69"/>
      <c r="F32" s="15" t="s">
        <v>11</v>
      </c>
      <c r="G32" s="25"/>
      <c r="H32" s="26"/>
      <c r="I32" s="25"/>
      <c r="J32" s="9"/>
    </row>
    <row r="33" spans="1:52" ht="47.25" customHeight="1" x14ac:dyDescent="0.2">
      <c r="A33" s="2"/>
      <c r="B33" s="2"/>
      <c r="J33" s="9"/>
    </row>
    <row r="34" spans="1:52" s="21" customFormat="1" ht="18.75" customHeight="1" x14ac:dyDescent="0.2">
      <c r="A34" s="20"/>
      <c r="B34" s="20"/>
      <c r="C34" s="70"/>
      <c r="D34" s="215"/>
      <c r="E34" s="216"/>
      <c r="G34" s="217"/>
      <c r="H34" s="218"/>
      <c r="I34" s="218"/>
      <c r="J34" s="24"/>
    </row>
    <row r="35" spans="1:52" ht="12.75" customHeight="1" x14ac:dyDescent="0.2">
      <c r="A35" s="2"/>
      <c r="B35" s="2"/>
      <c r="D35" s="203" t="s">
        <v>2</v>
      </c>
      <c r="E35" s="203"/>
      <c r="H35" s="10" t="s">
        <v>3</v>
      </c>
      <c r="J35" s="9"/>
    </row>
    <row r="36" spans="1:52" ht="13.5" customHeight="1" thickBot="1" x14ac:dyDescent="0.25">
      <c r="A36" s="11"/>
      <c r="B36" s="11"/>
      <c r="C36" s="71"/>
      <c r="D36" s="71"/>
      <c r="E36" s="71"/>
      <c r="F36" s="12"/>
      <c r="G36" s="12"/>
      <c r="H36" s="12"/>
      <c r="I36" s="12"/>
      <c r="J36" s="13"/>
    </row>
    <row r="37" spans="1:52" ht="27" customHeight="1" x14ac:dyDescent="0.2">
      <c r="B37" s="88" t="s">
        <v>17</v>
      </c>
      <c r="C37" s="89"/>
      <c r="D37" s="89"/>
      <c r="E37" s="89"/>
      <c r="F37" s="90"/>
      <c r="G37" s="90"/>
      <c r="H37" s="90"/>
      <c r="I37" s="90"/>
      <c r="J37" s="91"/>
    </row>
    <row r="38" spans="1:52" ht="25.5" customHeight="1" x14ac:dyDescent="0.2">
      <c r="A38" s="87" t="s">
        <v>39</v>
      </c>
      <c r="B38" s="92" t="s">
        <v>18</v>
      </c>
      <c r="C38" s="93" t="s">
        <v>6</v>
      </c>
      <c r="D38" s="93"/>
      <c r="E38" s="93"/>
      <c r="F38" s="94" t="str">
        <f>B23</f>
        <v>Základ pro sníženou DPH</v>
      </c>
      <c r="G38" s="94" t="str">
        <f>B25</f>
        <v>Základ pro základní DPH</v>
      </c>
      <c r="H38" s="95" t="s">
        <v>19</v>
      </c>
      <c r="I38" s="95" t="s">
        <v>1</v>
      </c>
      <c r="J38" s="96" t="s">
        <v>0</v>
      </c>
    </row>
    <row r="39" spans="1:52" ht="25.5" hidden="1" customHeight="1" x14ac:dyDescent="0.2">
      <c r="A39" s="87">
        <v>1</v>
      </c>
      <c r="B39" s="97" t="s">
        <v>55</v>
      </c>
      <c r="C39" s="194"/>
      <c r="D39" s="194"/>
      <c r="E39" s="194"/>
      <c r="F39" s="98" t="e">
        <f>'I. a II. etapa VON'!AE35+'I. etapa Pol'!AE100+'II. etapa Pol'!AE78+#REF!+#REF!</f>
        <v>#REF!</v>
      </c>
      <c r="G39" s="99" t="e">
        <f>'I. a II. etapa VON'!AF35+'I. etapa Pol'!AF100+'II. etapa Pol'!AF78+#REF!+#REF!</f>
        <v>#REF!</v>
      </c>
      <c r="H39" s="100" t="e">
        <f t="shared" ref="H39:H44" si="1">(F39*SazbaDPH1/100)+(G39*SazbaDPH2/100)</f>
        <v>#REF!</v>
      </c>
      <c r="I39" s="100" t="e">
        <f t="shared" ref="I39:I44" si="2">F39+G39+H39</f>
        <v>#REF!</v>
      </c>
      <c r="J39" s="101" t="str">
        <f t="shared" ref="J39:J44" si="3">IF(CenaCelkemVypocet=0,"",I39/CenaCelkemVypocet*100)</f>
        <v/>
      </c>
    </row>
    <row r="40" spans="1:52" ht="25.5" customHeight="1" x14ac:dyDescent="0.2">
      <c r="A40" s="87">
        <v>2</v>
      </c>
      <c r="B40" s="102" t="s">
        <v>56</v>
      </c>
      <c r="C40" s="198" t="s">
        <v>57</v>
      </c>
      <c r="D40" s="198"/>
      <c r="E40" s="198"/>
      <c r="F40" s="103">
        <f>'I. a II. etapa VON'!AE35</f>
        <v>0</v>
      </c>
      <c r="G40" s="104">
        <f>'I. a II. etapa VON'!AF35</f>
        <v>0</v>
      </c>
      <c r="H40" s="104">
        <f t="shared" si="1"/>
        <v>0</v>
      </c>
      <c r="I40" s="104">
        <f t="shared" si="2"/>
        <v>0</v>
      </c>
      <c r="J40" s="105" t="str">
        <f t="shared" si="3"/>
        <v/>
      </c>
    </row>
    <row r="41" spans="1:52" ht="25.5" customHeight="1" x14ac:dyDescent="0.2">
      <c r="A41" s="87">
        <v>3</v>
      </c>
      <c r="B41" s="106" t="s">
        <v>56</v>
      </c>
      <c r="C41" s="194" t="s">
        <v>57</v>
      </c>
      <c r="D41" s="194"/>
      <c r="E41" s="194"/>
      <c r="F41" s="107">
        <f>'I. a II. etapa VON'!AE35</f>
        <v>0</v>
      </c>
      <c r="G41" s="100">
        <f>'I. a II. etapa VON'!AF35</f>
        <v>0</v>
      </c>
      <c r="H41" s="100">
        <f t="shared" si="1"/>
        <v>0</v>
      </c>
      <c r="I41" s="100">
        <f t="shared" si="2"/>
        <v>0</v>
      </c>
      <c r="J41" s="101" t="str">
        <f t="shared" si="3"/>
        <v/>
      </c>
    </row>
    <row r="42" spans="1:52" ht="25.5" customHeight="1" x14ac:dyDescent="0.2">
      <c r="A42" s="87">
        <v>2</v>
      </c>
      <c r="B42" s="102" t="s">
        <v>58</v>
      </c>
      <c r="C42" s="198" t="s">
        <v>44</v>
      </c>
      <c r="D42" s="198"/>
      <c r="E42" s="198"/>
      <c r="F42" s="104">
        <f>SUM(F43+F44)</f>
        <v>0</v>
      </c>
      <c r="G42" s="104">
        <f>SUM(G43+G44)</f>
        <v>0</v>
      </c>
      <c r="H42" s="104">
        <f t="shared" ref="H42:I42" si="4">SUM(H43+H44)</f>
        <v>0</v>
      </c>
      <c r="I42" s="104">
        <f t="shared" si="4"/>
        <v>0</v>
      </c>
      <c r="J42" s="105" t="str">
        <f t="shared" si="3"/>
        <v/>
      </c>
    </row>
    <row r="43" spans="1:52" ht="25.5" customHeight="1" x14ac:dyDescent="0.2">
      <c r="A43" s="87">
        <v>3</v>
      </c>
      <c r="B43" s="106" t="s">
        <v>58</v>
      </c>
      <c r="C43" s="194" t="s">
        <v>59</v>
      </c>
      <c r="D43" s="194"/>
      <c r="E43" s="194"/>
      <c r="F43" s="107">
        <f>'I. etapa Pol'!AE100</f>
        <v>0</v>
      </c>
      <c r="G43" s="100">
        <f>'I. etapa Pol'!AF100</f>
        <v>0</v>
      </c>
      <c r="H43" s="100">
        <f t="shared" si="1"/>
        <v>0</v>
      </c>
      <c r="I43" s="100">
        <f t="shared" si="2"/>
        <v>0</v>
      </c>
      <c r="J43" s="101" t="str">
        <f t="shared" si="3"/>
        <v/>
      </c>
    </row>
    <row r="44" spans="1:52" ht="25.5" customHeight="1" x14ac:dyDescent="0.2">
      <c r="A44" s="87">
        <v>3</v>
      </c>
      <c r="B44" s="106" t="s">
        <v>60</v>
      </c>
      <c r="C44" s="194" t="s">
        <v>61</v>
      </c>
      <c r="D44" s="194"/>
      <c r="E44" s="194"/>
      <c r="F44" s="107">
        <f>'II. etapa Pol'!AE78</f>
        <v>0</v>
      </c>
      <c r="G44" s="100">
        <f>'II. etapa Pol'!AF78</f>
        <v>0</v>
      </c>
      <c r="H44" s="100">
        <f t="shared" si="1"/>
        <v>0</v>
      </c>
      <c r="I44" s="100">
        <f t="shared" si="2"/>
        <v>0</v>
      </c>
      <c r="J44" s="101" t="str">
        <f t="shared" si="3"/>
        <v/>
      </c>
    </row>
    <row r="45" spans="1:52" ht="25.5" customHeight="1" x14ac:dyDescent="0.2">
      <c r="A45" s="87"/>
      <c r="B45" s="195" t="s">
        <v>62</v>
      </c>
      <c r="C45" s="196"/>
      <c r="D45" s="196"/>
      <c r="E45" s="197"/>
      <c r="F45" s="108">
        <f>SUM(F40+F42)</f>
        <v>0</v>
      </c>
      <c r="G45" s="108">
        <f t="shared" ref="G45:I45" si="5">SUM(G40+G42)</f>
        <v>0</v>
      </c>
      <c r="H45" s="108">
        <f t="shared" si="5"/>
        <v>0</v>
      </c>
      <c r="I45" s="108">
        <f t="shared" si="5"/>
        <v>0</v>
      </c>
      <c r="J45" s="109" t="e">
        <f>SUM(J40+J42)</f>
        <v>#VALUE!</v>
      </c>
    </row>
    <row r="47" spans="1:52" x14ac:dyDescent="0.2">
      <c r="A47" t="s">
        <v>64</v>
      </c>
      <c r="B47" t="s">
        <v>65</v>
      </c>
    </row>
    <row r="48" spans="1:52" x14ac:dyDescent="0.2">
      <c r="B48" s="193" t="s">
        <v>66</v>
      </c>
      <c r="C48" s="193"/>
      <c r="D48" s="193"/>
      <c r="E48" s="193"/>
      <c r="F48" s="193"/>
      <c r="G48" s="193"/>
      <c r="H48" s="193"/>
      <c r="I48" s="193"/>
      <c r="J48" s="193"/>
      <c r="AZ48" s="118" t="str">
        <f>B48</f>
        <v>1. PODMÍNKY PRO ZPRACOVÁNÍ NABÍDKOVÉ CENY</v>
      </c>
    </row>
    <row r="50" spans="2:52" x14ac:dyDescent="0.2">
      <c r="B50" s="193" t="s">
        <v>67</v>
      </c>
      <c r="C50" s="193"/>
      <c r="D50" s="193"/>
      <c r="E50" s="193"/>
      <c r="F50" s="193"/>
      <c r="G50" s="193"/>
      <c r="H50" s="193"/>
      <c r="I50" s="193"/>
      <c r="J50" s="193"/>
      <c r="AZ50" s="118" t="str">
        <f>B50</f>
        <v xml:space="preserve">        Preambule</v>
      </c>
    </row>
    <row r="52" spans="2:52" ht="51" x14ac:dyDescent="0.2">
      <c r="B52" s="193" t="s">
        <v>68</v>
      </c>
      <c r="C52" s="193"/>
      <c r="D52" s="193"/>
      <c r="E52" s="193"/>
      <c r="F52" s="193"/>
      <c r="G52" s="193"/>
      <c r="H52" s="193"/>
      <c r="I52" s="193"/>
      <c r="J52" s="193"/>
      <c r="AZ52" s="118"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93" t="s">
        <v>69</v>
      </c>
      <c r="C53" s="193"/>
      <c r="D53" s="193"/>
      <c r="E53" s="193"/>
      <c r="F53" s="193"/>
      <c r="G53" s="193"/>
      <c r="H53" s="193"/>
      <c r="I53" s="193"/>
      <c r="J53" s="193"/>
      <c r="AZ53" s="118"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93" t="s">
        <v>70</v>
      </c>
      <c r="C55" s="193"/>
      <c r="D55" s="193"/>
      <c r="E55" s="193"/>
      <c r="F55" s="193"/>
      <c r="G55" s="193"/>
      <c r="H55" s="193"/>
      <c r="I55" s="193"/>
      <c r="J55" s="193"/>
      <c r="AZ55" s="118" t="str">
        <f>B55</f>
        <v xml:space="preserve">        Vymezení některých pojmů</v>
      </c>
    </row>
    <row r="58" spans="2:52" x14ac:dyDescent="0.2">
      <c r="B58" s="193" t="s">
        <v>71</v>
      </c>
      <c r="C58" s="193"/>
      <c r="D58" s="193"/>
      <c r="E58" s="193"/>
      <c r="F58" s="193"/>
      <c r="G58" s="193"/>
      <c r="H58" s="193"/>
      <c r="I58" s="193"/>
      <c r="J58" s="193"/>
      <c r="AZ58" s="118" t="str">
        <f t="shared" ref="AZ58:AZ63" si="6">B58</f>
        <v>Pro účely zpracování nabídkové ceny se jsou použity některé pojmy, pod kterými se rozumí:</v>
      </c>
    </row>
    <row r="59" spans="2:52" ht="38.25" x14ac:dyDescent="0.2">
      <c r="B59" s="193" t="s">
        <v>72</v>
      </c>
      <c r="C59" s="193"/>
      <c r="D59" s="193"/>
      <c r="E59" s="193"/>
      <c r="F59" s="193"/>
      <c r="G59" s="193"/>
      <c r="H59" s="193"/>
      <c r="I59" s="193"/>
      <c r="J59" s="193"/>
      <c r="AZ59" s="118" t="str">
        <f t="shared" si="6"/>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93" t="s">
        <v>73</v>
      </c>
      <c r="C60" s="193"/>
      <c r="D60" s="193"/>
      <c r="E60" s="193"/>
      <c r="F60" s="193"/>
      <c r="G60" s="193"/>
      <c r="H60" s="193"/>
      <c r="I60" s="193"/>
      <c r="J60" s="193"/>
      <c r="AZ60" s="118" t="str">
        <f t="shared" si="6"/>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93" t="s">
        <v>74</v>
      </c>
      <c r="C61" s="193"/>
      <c r="D61" s="193"/>
      <c r="E61" s="193"/>
      <c r="F61" s="193"/>
      <c r="G61" s="193"/>
      <c r="H61" s="193"/>
      <c r="I61" s="193"/>
      <c r="J61" s="193"/>
      <c r="AZ61" s="118" t="str">
        <f t="shared" si="6"/>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93" t="s">
        <v>75</v>
      </c>
      <c r="C62" s="193"/>
      <c r="D62" s="193"/>
      <c r="E62" s="193"/>
      <c r="F62" s="193"/>
      <c r="G62" s="193"/>
      <c r="H62" s="193"/>
      <c r="I62" s="193"/>
      <c r="J62" s="193"/>
      <c r="AZ62" s="118" t="str">
        <f t="shared" si="6"/>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93" t="s">
        <v>76</v>
      </c>
      <c r="C63" s="193"/>
      <c r="D63" s="193"/>
      <c r="E63" s="193"/>
      <c r="F63" s="193"/>
      <c r="G63" s="193"/>
      <c r="H63" s="193"/>
      <c r="I63" s="193"/>
      <c r="J63" s="193"/>
      <c r="AZ63" s="118" t="str">
        <f t="shared" si="6"/>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93" t="s">
        <v>77</v>
      </c>
      <c r="C65" s="193"/>
      <c r="D65" s="193"/>
      <c r="E65" s="193"/>
      <c r="F65" s="193"/>
      <c r="G65" s="193"/>
      <c r="H65" s="193"/>
      <c r="I65" s="193"/>
      <c r="J65" s="193"/>
      <c r="AZ65" s="118" t="str">
        <f>B65</f>
        <v xml:space="preserve">        Cenová soustava</v>
      </c>
    </row>
    <row r="67" spans="2:52" x14ac:dyDescent="0.2">
      <c r="B67" s="193" t="s">
        <v>78</v>
      </c>
      <c r="C67" s="193"/>
      <c r="D67" s="193"/>
      <c r="E67" s="193"/>
      <c r="F67" s="193"/>
      <c r="G67" s="193"/>
      <c r="H67" s="193"/>
      <c r="I67" s="193"/>
      <c r="J67" s="193"/>
      <c r="AZ67" s="118" t="str">
        <f>B67</f>
        <v xml:space="preserve">        Použitá cenová soustava</v>
      </c>
    </row>
    <row r="68" spans="2:52" ht="38.25" x14ac:dyDescent="0.2">
      <c r="B68" s="193" t="s">
        <v>79</v>
      </c>
      <c r="C68" s="193"/>
      <c r="D68" s="193"/>
      <c r="E68" s="193"/>
      <c r="F68" s="193"/>
      <c r="G68" s="193"/>
      <c r="H68" s="193"/>
      <c r="I68" s="193"/>
      <c r="J68" s="193"/>
      <c r="AZ68" s="118"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93" t="s">
        <v>80</v>
      </c>
      <c r="C70" s="193"/>
      <c r="D70" s="193"/>
      <c r="E70" s="193"/>
      <c r="F70" s="193"/>
      <c r="G70" s="193"/>
      <c r="H70" s="193"/>
      <c r="I70" s="193"/>
      <c r="J70" s="193"/>
      <c r="AZ70" s="118" t="str">
        <f>B70</f>
        <v xml:space="preserve">        Technické podmínky</v>
      </c>
    </row>
    <row r="71" spans="2:52" ht="38.25" x14ac:dyDescent="0.2">
      <c r="B71" s="193" t="s">
        <v>81</v>
      </c>
      <c r="C71" s="193"/>
      <c r="D71" s="193"/>
      <c r="E71" s="193"/>
      <c r="F71" s="193"/>
      <c r="G71" s="193"/>
      <c r="H71" s="193"/>
      <c r="I71" s="193"/>
      <c r="J71" s="193"/>
      <c r="AZ71" s="118"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93" t="s">
        <v>82</v>
      </c>
      <c r="C73" s="193"/>
      <c r="D73" s="193"/>
      <c r="E73" s="193"/>
      <c r="F73" s="193"/>
      <c r="G73" s="193"/>
      <c r="H73" s="193"/>
      <c r="I73" s="193"/>
      <c r="J73" s="193"/>
      <c r="AZ73" s="118" t="str">
        <f>B73</f>
        <v>Individuální položky</v>
      </c>
    </row>
    <row r="74" spans="2:52" ht="38.25" x14ac:dyDescent="0.2">
      <c r="B74" s="193" t="s">
        <v>83</v>
      </c>
      <c r="C74" s="193"/>
      <c r="D74" s="193"/>
      <c r="E74" s="193"/>
      <c r="F74" s="193"/>
      <c r="G74" s="193"/>
      <c r="H74" s="193"/>
      <c r="I74" s="193"/>
      <c r="J74" s="193"/>
      <c r="AZ74" s="118"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93" t="s">
        <v>84</v>
      </c>
      <c r="C76" s="193"/>
      <c r="D76" s="193"/>
      <c r="E76" s="193"/>
      <c r="F76" s="193"/>
      <c r="G76" s="193"/>
      <c r="H76" s="193"/>
      <c r="I76" s="193"/>
      <c r="J76" s="193"/>
      <c r="AZ76" s="118" t="str">
        <f>B76</f>
        <v xml:space="preserve">        Závaznost a změna soupisu</v>
      </c>
    </row>
    <row r="78" spans="2:52" x14ac:dyDescent="0.2">
      <c r="B78" s="193" t="s">
        <v>85</v>
      </c>
      <c r="C78" s="193"/>
      <c r="D78" s="193"/>
      <c r="E78" s="193"/>
      <c r="F78" s="193"/>
      <c r="G78" s="193"/>
      <c r="H78" s="193"/>
      <c r="I78" s="193"/>
      <c r="J78" s="193"/>
      <c r="AZ78" s="118" t="str">
        <f>B78</f>
        <v xml:space="preserve">        Závaznost soupisu</v>
      </c>
    </row>
    <row r="79" spans="2:52" ht="38.25" x14ac:dyDescent="0.2">
      <c r="B79" s="193" t="s">
        <v>86</v>
      </c>
      <c r="C79" s="193"/>
      <c r="D79" s="193"/>
      <c r="E79" s="193"/>
      <c r="F79" s="193"/>
      <c r="G79" s="193"/>
      <c r="H79" s="193"/>
      <c r="I79" s="193"/>
      <c r="J79" s="193"/>
      <c r="AZ79" s="118"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93" t="s">
        <v>87</v>
      </c>
      <c r="C81" s="193"/>
      <c r="D81" s="193"/>
      <c r="E81" s="193"/>
      <c r="F81" s="193"/>
      <c r="G81" s="193"/>
      <c r="H81" s="193"/>
      <c r="I81" s="193"/>
      <c r="J81" s="193"/>
      <c r="AZ81" s="118" t="str">
        <f>B81</f>
        <v xml:space="preserve">        Zvláštní podmínky pro stanovení nabídkové ceny</v>
      </c>
    </row>
    <row r="83" spans="2:52" x14ac:dyDescent="0.2">
      <c r="B83" s="193" t="s">
        <v>88</v>
      </c>
      <c r="C83" s="193"/>
      <c r="D83" s="193"/>
      <c r="E83" s="193"/>
      <c r="F83" s="193"/>
      <c r="G83" s="193"/>
      <c r="H83" s="193"/>
      <c r="I83" s="193"/>
      <c r="J83" s="193"/>
      <c r="AZ83" s="118" t="str">
        <f>B83</f>
        <v xml:space="preserve">        Přeprava vybouraných hmot, suti a vytěžené zeminy</v>
      </c>
    </row>
    <row r="84" spans="2:52" ht="76.5" x14ac:dyDescent="0.2">
      <c r="B84" s="193" t="s">
        <v>89</v>
      </c>
      <c r="C84" s="193"/>
      <c r="D84" s="193"/>
      <c r="E84" s="193"/>
      <c r="F84" s="193"/>
      <c r="G84" s="193"/>
      <c r="H84" s="193"/>
      <c r="I84" s="193"/>
      <c r="J84" s="193"/>
      <c r="AZ84" s="118"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93" t="s">
        <v>90</v>
      </c>
      <c r="C86" s="193"/>
      <c r="D86" s="193"/>
      <c r="E86" s="193"/>
      <c r="F86" s="193"/>
      <c r="G86" s="193"/>
      <c r="H86" s="193"/>
      <c r="I86" s="193"/>
      <c r="J86" s="193"/>
      <c r="AZ86" s="118" t="str">
        <f>B86</f>
        <v xml:space="preserve">        Vnitrostaveništní přesun stavebního materiálu</v>
      </c>
    </row>
    <row r="87" spans="2:52" ht="51" x14ac:dyDescent="0.2">
      <c r="B87" s="193" t="s">
        <v>91</v>
      </c>
      <c r="C87" s="193"/>
      <c r="D87" s="193"/>
      <c r="E87" s="193"/>
      <c r="F87" s="193"/>
      <c r="G87" s="193"/>
      <c r="H87" s="193"/>
      <c r="I87" s="193"/>
      <c r="J87" s="193"/>
      <c r="AZ87" s="118"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93" t="s">
        <v>92</v>
      </c>
      <c r="C88" s="193"/>
      <c r="D88" s="193"/>
      <c r="E88" s="193"/>
      <c r="F88" s="193"/>
      <c r="G88" s="193"/>
      <c r="H88" s="193"/>
      <c r="I88" s="193"/>
      <c r="J88" s="193"/>
      <c r="AZ88" s="118"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93" t="s">
        <v>93</v>
      </c>
      <c r="C90" s="193"/>
      <c r="D90" s="193"/>
      <c r="E90" s="193"/>
      <c r="F90" s="193"/>
      <c r="G90" s="193"/>
      <c r="H90" s="193"/>
      <c r="I90" s="193"/>
      <c r="J90" s="193"/>
      <c r="AZ90" s="118" t="str">
        <f>B90</f>
        <v xml:space="preserve">        Příplatky za ztížené podmínky prací</v>
      </c>
    </row>
    <row r="91" spans="2:52" ht="25.5" x14ac:dyDescent="0.2">
      <c r="B91" s="193" t="s">
        <v>94</v>
      </c>
      <c r="C91" s="193"/>
      <c r="D91" s="193"/>
      <c r="E91" s="193"/>
      <c r="F91" s="193"/>
      <c r="G91" s="193"/>
      <c r="H91" s="193"/>
      <c r="I91" s="193"/>
      <c r="J91" s="193"/>
      <c r="AZ91" s="118" t="str">
        <f>B91</f>
        <v>Pokud soupis položku příplatku za ztížené podmínky obsahuje, je dodavatel povinen ji ocenit bez ohledu na to, že tento příplatek dodavatel standardně neuplatňuje.</v>
      </c>
    </row>
    <row r="93" spans="2:52" x14ac:dyDescent="0.2">
      <c r="B93" s="193" t="s">
        <v>95</v>
      </c>
      <c r="C93" s="193"/>
      <c r="D93" s="193"/>
      <c r="E93" s="193"/>
      <c r="F93" s="193"/>
      <c r="G93" s="193"/>
      <c r="H93" s="193"/>
      <c r="I93" s="193"/>
      <c r="J93" s="193"/>
      <c r="AZ93" s="118" t="str">
        <f>B93</f>
        <v xml:space="preserve">        Vedlejší a ostatní náklady</v>
      </c>
    </row>
    <row r="94" spans="2:52" ht="25.5" x14ac:dyDescent="0.2">
      <c r="B94" s="193" t="s">
        <v>96</v>
      </c>
      <c r="C94" s="193"/>
      <c r="D94" s="193"/>
      <c r="E94" s="193"/>
      <c r="F94" s="193"/>
      <c r="G94" s="193"/>
      <c r="H94" s="193"/>
      <c r="I94" s="193"/>
      <c r="J94" s="193"/>
      <c r="AZ94" s="118" t="str">
        <f>B94</f>
        <v>Tyto náklady jsou popsány v samostatném soupisu stavebních prací, dodávek a služeb s tím, že dodavatel je povinen v rámci těchto nákladů ocenit všechny definované náklady souhrnně pro celou stavbu.</v>
      </c>
    </row>
    <row r="98" spans="2:52" x14ac:dyDescent="0.2">
      <c r="B98" s="193" t="s">
        <v>97</v>
      </c>
      <c r="C98" s="193"/>
      <c r="D98" s="193"/>
      <c r="E98" s="193"/>
      <c r="F98" s="193"/>
      <c r="G98" s="193"/>
      <c r="H98" s="193"/>
      <c r="I98" s="193"/>
      <c r="J98" s="193"/>
      <c r="AZ98" s="118" t="str">
        <f>B98</f>
        <v>2. SPECIFICKÉ PODMÍNKY PRO ZPRACOVÁNÍ NABÍDKOVÉ CENY</v>
      </c>
    </row>
    <row r="100" spans="2:52" x14ac:dyDescent="0.2">
      <c r="B100" s="193" t="s">
        <v>98</v>
      </c>
      <c r="C100" s="193"/>
      <c r="D100" s="193"/>
      <c r="E100" s="193"/>
      <c r="F100" s="193"/>
      <c r="G100" s="193"/>
      <c r="H100" s="193"/>
      <c r="I100" s="193"/>
      <c r="J100" s="193"/>
      <c r="AZ100" s="118" t="str">
        <f>B100</f>
        <v>Zde doplní zpracovatel soupisu  případná specifika týkající se konkrétní zakázky.</v>
      </c>
    </row>
    <row r="103" spans="2:52" x14ac:dyDescent="0.2">
      <c r="B103" s="193" t="s">
        <v>99</v>
      </c>
      <c r="C103" s="193"/>
      <c r="D103" s="193"/>
      <c r="E103" s="193"/>
      <c r="F103" s="193"/>
      <c r="G103" s="193"/>
      <c r="H103" s="193"/>
      <c r="I103" s="193"/>
      <c r="J103" s="193"/>
      <c r="AZ103" s="118" t="str">
        <f>B103</f>
        <v>3. ELEKTRONICKÁ PODOBA SOUPISU</v>
      </c>
    </row>
    <row r="105" spans="2:52" x14ac:dyDescent="0.2">
      <c r="B105" s="193" t="s">
        <v>100</v>
      </c>
      <c r="C105" s="193"/>
      <c r="D105" s="193"/>
      <c r="E105" s="193"/>
      <c r="F105" s="193"/>
      <c r="G105" s="193"/>
      <c r="H105" s="193"/>
      <c r="I105" s="193"/>
      <c r="J105" s="193"/>
      <c r="AZ105" s="118" t="str">
        <f>B105</f>
        <v xml:space="preserve">        Elektronická podoba soupisu</v>
      </c>
    </row>
    <row r="106" spans="2:52" ht="25.5" x14ac:dyDescent="0.2">
      <c r="B106" s="193" t="s">
        <v>101</v>
      </c>
      <c r="C106" s="193"/>
      <c r="D106" s="193"/>
      <c r="E106" s="193"/>
      <c r="F106" s="193"/>
      <c r="G106" s="193"/>
      <c r="H106" s="193"/>
      <c r="I106" s="193"/>
      <c r="J106" s="193"/>
      <c r="AZ106" s="118" t="str">
        <f>B106</f>
        <v>V souladu se zákonem jsou předložené soupisy zpracovány i v elektronické podobě.  Elektronickou podobou soupisu stavebních prací, dodávek a služeb je formát MS EXCEL.</v>
      </c>
    </row>
    <row r="107" spans="2:52" x14ac:dyDescent="0.2">
      <c r="B107" s="193" t="s">
        <v>102</v>
      </c>
      <c r="C107" s="193"/>
      <c r="D107" s="193"/>
      <c r="E107" s="193"/>
      <c r="F107" s="193"/>
      <c r="G107" s="193"/>
      <c r="H107" s="193"/>
      <c r="I107" s="193"/>
      <c r="J107" s="193"/>
      <c r="AZ107" s="118" t="str">
        <f>B107</f>
        <v>Popis formátu soupisu odpovídá svou strukturou vzorovému soupisu volně dostupnému na internetové adrese:</v>
      </c>
    </row>
    <row r="109" spans="2:52" x14ac:dyDescent="0.2">
      <c r="B109" s="193" t="s">
        <v>103</v>
      </c>
      <c r="C109" s="193"/>
      <c r="D109" s="193"/>
      <c r="E109" s="193"/>
      <c r="F109" s="193"/>
      <c r="G109" s="193"/>
      <c r="H109" s="193"/>
      <c r="I109" s="193"/>
      <c r="J109" s="193"/>
      <c r="AZ109" s="118" t="str">
        <f>B109</f>
        <v>www.stavebnionline.cz/soupis</v>
      </c>
    </row>
    <row r="111" spans="2:52" x14ac:dyDescent="0.2">
      <c r="B111" s="193" t="s">
        <v>104</v>
      </c>
      <c r="C111" s="193"/>
      <c r="D111" s="193"/>
      <c r="E111" s="193"/>
      <c r="F111" s="193"/>
      <c r="G111" s="193"/>
      <c r="H111" s="193"/>
      <c r="I111" s="193"/>
      <c r="J111" s="193"/>
      <c r="AZ111" s="118" t="str">
        <f>B111</f>
        <v xml:space="preserve">        Zpracování elektronické podoby soupisu</v>
      </c>
    </row>
    <row r="112" spans="2:52" ht="51" x14ac:dyDescent="0.2">
      <c r="B112" s="193" t="s">
        <v>105</v>
      </c>
      <c r="C112" s="193"/>
      <c r="D112" s="193"/>
      <c r="E112" s="193"/>
      <c r="F112" s="193"/>
      <c r="G112" s="193"/>
      <c r="H112" s="193"/>
      <c r="I112" s="193"/>
      <c r="J112" s="193"/>
      <c r="AZ112" s="118"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93" t="s">
        <v>106</v>
      </c>
      <c r="C114" s="193"/>
      <c r="D114" s="193"/>
      <c r="E114" s="193"/>
      <c r="F114" s="193"/>
      <c r="G114" s="193"/>
      <c r="H114" s="193"/>
      <c r="I114" s="193"/>
      <c r="J114" s="193"/>
      <c r="AZ114" s="118" t="str">
        <f>B114</f>
        <v xml:space="preserve">        Jiný formát soupisu</v>
      </c>
    </row>
    <row r="115" spans="1:52" ht="38.25" x14ac:dyDescent="0.2">
      <c r="B115" s="193" t="s">
        <v>107</v>
      </c>
      <c r="C115" s="193"/>
      <c r="D115" s="193"/>
      <c r="E115" s="193"/>
      <c r="F115" s="193"/>
      <c r="G115" s="193"/>
      <c r="H115" s="193"/>
      <c r="I115" s="193"/>
      <c r="J115" s="193"/>
      <c r="AZ115" s="118"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93" t="s">
        <v>108</v>
      </c>
      <c r="C117" s="193"/>
      <c r="D117" s="193"/>
      <c r="E117" s="193"/>
      <c r="F117" s="193"/>
      <c r="G117" s="193"/>
      <c r="H117" s="193"/>
      <c r="I117" s="193"/>
      <c r="J117" s="193"/>
      <c r="AZ117" s="118" t="str">
        <f>B117</f>
        <v xml:space="preserve">        Závěrečné ustanovení</v>
      </c>
    </row>
    <row r="118" spans="1:52" x14ac:dyDescent="0.2">
      <c r="B118" s="193" t="s">
        <v>109</v>
      </c>
      <c r="C118" s="193"/>
      <c r="D118" s="193"/>
      <c r="E118" s="193"/>
      <c r="F118" s="193"/>
      <c r="G118" s="193"/>
      <c r="H118" s="193"/>
      <c r="I118" s="193"/>
      <c r="J118" s="193"/>
      <c r="AZ118" s="118" t="str">
        <f>B118</f>
        <v>Ostatní podmínky vztahující se ke zpracování nabídkové ceny jsou uvedeny v zadávací dokumentaci.</v>
      </c>
    </row>
    <row r="119" spans="1:52" x14ac:dyDescent="0.2">
      <c r="A119" t="s">
        <v>110</v>
      </c>
      <c r="B119" t="s">
        <v>111</v>
      </c>
    </row>
    <row r="120" spans="1:52" x14ac:dyDescent="0.2">
      <c r="A120" t="s">
        <v>112</v>
      </c>
      <c r="B120" t="s">
        <v>113</v>
      </c>
    </row>
    <row r="121" spans="1:52" x14ac:dyDescent="0.2">
      <c r="A121" t="s">
        <v>110</v>
      </c>
      <c r="B121" t="s">
        <v>114</v>
      </c>
    </row>
    <row r="122" spans="1:52" x14ac:dyDescent="0.2">
      <c r="A122" t="s">
        <v>112</v>
      </c>
      <c r="B122" t="s">
        <v>115</v>
      </c>
    </row>
    <row r="123" spans="1:52" x14ac:dyDescent="0.2">
      <c r="A123" t="s">
        <v>112</v>
      </c>
      <c r="B123" t="s">
        <v>116</v>
      </c>
    </row>
    <row r="124" spans="1:52" x14ac:dyDescent="0.2">
      <c r="A124" t="s">
        <v>112</v>
      </c>
      <c r="B124" t="s">
        <v>117</v>
      </c>
    </row>
    <row r="125" spans="1:52" x14ac:dyDescent="0.2">
      <c r="A125" t="s">
        <v>112</v>
      </c>
      <c r="B125" t="s">
        <v>118</v>
      </c>
    </row>
    <row r="128" spans="1:52" ht="15.75" x14ac:dyDescent="0.25">
      <c r="B128" s="119" t="s">
        <v>119</v>
      </c>
    </row>
    <row r="130" spans="1:10" ht="25.5" customHeight="1" x14ac:dyDescent="0.2">
      <c r="A130" s="121"/>
      <c r="B130" s="124" t="s">
        <v>18</v>
      </c>
      <c r="C130" s="124" t="s">
        <v>6</v>
      </c>
      <c r="D130" s="125"/>
      <c r="E130" s="125"/>
      <c r="F130" s="126" t="s">
        <v>120</v>
      </c>
      <c r="G130" s="126"/>
      <c r="H130" s="126"/>
      <c r="I130" s="126" t="s">
        <v>31</v>
      </c>
      <c r="J130" s="126" t="s">
        <v>0</v>
      </c>
    </row>
    <row r="131" spans="1:10" ht="36.75" customHeight="1" x14ac:dyDescent="0.2">
      <c r="A131" s="122"/>
      <c r="B131" s="127" t="s">
        <v>121</v>
      </c>
      <c r="C131" s="191" t="s">
        <v>122</v>
      </c>
      <c r="D131" s="192"/>
      <c r="E131" s="192"/>
      <c r="F131" s="134" t="s">
        <v>26</v>
      </c>
      <c r="G131" s="135"/>
      <c r="H131" s="135"/>
      <c r="I131" s="135" t="e">
        <f>'I. etapa Pol'!G8+'II. etapa Pol'!G8+#REF!+#REF!</f>
        <v>#REF!</v>
      </c>
      <c r="J131" s="131" t="e">
        <f>IF(I139=0,"",I131/I139*100)</f>
        <v>#REF!</v>
      </c>
    </row>
    <row r="132" spans="1:10" ht="36.75" customHeight="1" x14ac:dyDescent="0.2">
      <c r="A132" s="122"/>
      <c r="B132" s="127" t="s">
        <v>123</v>
      </c>
      <c r="C132" s="191" t="s">
        <v>124</v>
      </c>
      <c r="D132" s="192"/>
      <c r="E132" s="192"/>
      <c r="F132" s="134" t="s">
        <v>26</v>
      </c>
      <c r="G132" s="135"/>
      <c r="H132" s="135"/>
      <c r="I132" s="135" t="e">
        <f>'I. etapa Pol'!G52+'II. etapa Pol'!G44+#REF!+#REF!</f>
        <v>#REF!</v>
      </c>
      <c r="J132" s="131" t="e">
        <f>IF(I139=0,"",I132/I139*100)</f>
        <v>#REF!</v>
      </c>
    </row>
    <row r="133" spans="1:10" ht="36.75" customHeight="1" x14ac:dyDescent="0.2">
      <c r="A133" s="122"/>
      <c r="B133" s="127" t="s">
        <v>125</v>
      </c>
      <c r="C133" s="191" t="s">
        <v>126</v>
      </c>
      <c r="D133" s="192"/>
      <c r="E133" s="192"/>
      <c r="F133" s="134" t="s">
        <v>26</v>
      </c>
      <c r="G133" s="135"/>
      <c r="H133" s="135"/>
      <c r="I133" s="135" t="e">
        <f>#REF!+#REF!</f>
        <v>#REF!</v>
      </c>
      <c r="J133" s="131" t="e">
        <f>IF(I139=0,"",I133/I139*100)</f>
        <v>#REF!</v>
      </c>
    </row>
    <row r="134" spans="1:10" ht="36.75" customHeight="1" x14ac:dyDescent="0.2">
      <c r="A134" s="122"/>
      <c r="B134" s="127" t="s">
        <v>127</v>
      </c>
      <c r="C134" s="191" t="s">
        <v>128</v>
      </c>
      <c r="D134" s="192"/>
      <c r="E134" s="192"/>
      <c r="F134" s="134" t="s">
        <v>26</v>
      </c>
      <c r="G134" s="135"/>
      <c r="H134" s="135"/>
      <c r="I134" s="135" t="e">
        <f>'I. etapa Pol'!G84+'II. etapa Pol'!G64+#REF!+#REF!</f>
        <v>#REF!</v>
      </c>
      <c r="J134" s="131" t="e">
        <f>IF(I139=0,"",I134/I139*100)</f>
        <v>#REF!</v>
      </c>
    </row>
    <row r="135" spans="1:10" ht="36.75" customHeight="1" x14ac:dyDescent="0.2">
      <c r="A135" s="122"/>
      <c r="B135" s="127" t="s">
        <v>129</v>
      </c>
      <c r="C135" s="191" t="s">
        <v>130</v>
      </c>
      <c r="D135" s="192"/>
      <c r="E135" s="192"/>
      <c r="F135" s="134" t="s">
        <v>26</v>
      </c>
      <c r="G135" s="135"/>
      <c r="H135" s="135"/>
      <c r="I135" s="135" t="e">
        <f>'I. etapa Pol'!G96+'II. etapa Pol'!G74+#REF!+#REF!</f>
        <v>#REF!</v>
      </c>
      <c r="J135" s="131" t="e">
        <f>IF(I139=0,"",I135/I139*100)</f>
        <v>#REF!</v>
      </c>
    </row>
    <row r="136" spans="1:10" ht="36.75" customHeight="1" x14ac:dyDescent="0.2">
      <c r="A136" s="122"/>
      <c r="B136" s="127" t="s">
        <v>131</v>
      </c>
      <c r="C136" s="191" t="s">
        <v>132</v>
      </c>
      <c r="D136" s="192"/>
      <c r="E136" s="192"/>
      <c r="F136" s="134" t="s">
        <v>27</v>
      </c>
      <c r="G136" s="135"/>
      <c r="H136" s="135"/>
      <c r="I136" s="135" t="e">
        <f>#REF!+#REF!</f>
        <v>#REF!</v>
      </c>
      <c r="J136" s="131" t="e">
        <f>IF(I139=0,"",I136/I139*100)</f>
        <v>#REF!</v>
      </c>
    </row>
    <row r="137" spans="1:10" ht="36.75" customHeight="1" x14ac:dyDescent="0.2">
      <c r="A137" s="122"/>
      <c r="B137" s="127" t="s">
        <v>133</v>
      </c>
      <c r="C137" s="191" t="s">
        <v>29</v>
      </c>
      <c r="D137" s="192"/>
      <c r="E137" s="192"/>
      <c r="F137" s="134" t="s">
        <v>133</v>
      </c>
      <c r="G137" s="135"/>
      <c r="H137" s="135"/>
      <c r="I137" s="135">
        <f>'I. a II. etapa VON'!G8</f>
        <v>0</v>
      </c>
      <c r="J137" s="131" t="e">
        <f>IF(I139=0,"",I137/I139*100)</f>
        <v>#REF!</v>
      </c>
    </row>
    <row r="138" spans="1:10" ht="36.75" customHeight="1" x14ac:dyDescent="0.2">
      <c r="A138" s="122"/>
      <c r="B138" s="127" t="s">
        <v>134</v>
      </c>
      <c r="C138" s="191" t="s">
        <v>30</v>
      </c>
      <c r="D138" s="192"/>
      <c r="E138" s="192"/>
      <c r="F138" s="134" t="s">
        <v>134</v>
      </c>
      <c r="G138" s="135"/>
      <c r="H138" s="135"/>
      <c r="I138" s="135">
        <f>'I. a II. etapa VON'!G19</f>
        <v>0</v>
      </c>
      <c r="J138" s="131" t="e">
        <f>IF(I139=0,"",I138/I139*100)</f>
        <v>#REF!</v>
      </c>
    </row>
    <row r="139" spans="1:10" ht="25.5" customHeight="1" x14ac:dyDescent="0.2">
      <c r="A139" s="123"/>
      <c r="B139" s="128" t="s">
        <v>1</v>
      </c>
      <c r="C139" s="129"/>
      <c r="D139" s="130"/>
      <c r="E139" s="130"/>
      <c r="F139" s="136"/>
      <c r="G139" s="137"/>
      <c r="H139" s="137"/>
      <c r="I139" s="137" t="e">
        <f>SUM(I131:I138)</f>
        <v>#REF!</v>
      </c>
      <c r="J139" s="132" t="e">
        <f>SUM(J131:J138)</f>
        <v>#REF!</v>
      </c>
    </row>
    <row r="140" spans="1:10" x14ac:dyDescent="0.2">
      <c r="F140" s="86"/>
      <c r="G140" s="86"/>
      <c r="H140" s="86"/>
      <c r="I140" s="86"/>
      <c r="J140" s="133"/>
    </row>
    <row r="141" spans="1:10" x14ac:dyDescent="0.2">
      <c r="F141" s="86"/>
      <c r="G141" s="86"/>
      <c r="H141" s="86"/>
      <c r="I141" s="86"/>
      <c r="J141" s="133"/>
    </row>
    <row r="142" spans="1:10" x14ac:dyDescent="0.2">
      <c r="F142" s="86"/>
      <c r="G142" s="86"/>
      <c r="H142" s="86"/>
      <c r="I142" s="86"/>
      <c r="J142" s="133"/>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0">
    <mergeCell ref="G21:H21"/>
    <mergeCell ref="E17:F17"/>
    <mergeCell ref="D12:G12"/>
    <mergeCell ref="E4:J4"/>
    <mergeCell ref="G16:H16"/>
    <mergeCell ref="G17:H17"/>
    <mergeCell ref="E16:F16"/>
    <mergeCell ref="E13:G13"/>
    <mergeCell ref="D5:G5"/>
    <mergeCell ref="G34:I34"/>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C44:E44"/>
    <mergeCell ref="B45:E45"/>
    <mergeCell ref="B48:J48"/>
    <mergeCell ref="C39:E39"/>
    <mergeCell ref="C40:E40"/>
    <mergeCell ref="C41:E41"/>
    <mergeCell ref="C42:E42"/>
    <mergeCell ref="C43:E43"/>
    <mergeCell ref="B50:J50"/>
    <mergeCell ref="B52:J52"/>
    <mergeCell ref="B53:J53"/>
    <mergeCell ref="B55:J55"/>
    <mergeCell ref="B58:J58"/>
    <mergeCell ref="B59:J59"/>
    <mergeCell ref="B60:J60"/>
    <mergeCell ref="B61:J61"/>
    <mergeCell ref="B62:J62"/>
    <mergeCell ref="B63:J63"/>
    <mergeCell ref="B65:J65"/>
    <mergeCell ref="B67:J67"/>
    <mergeCell ref="B68:J68"/>
    <mergeCell ref="B70:J70"/>
    <mergeCell ref="B71:J71"/>
    <mergeCell ref="B73:J73"/>
    <mergeCell ref="B74:J74"/>
    <mergeCell ref="B76:J76"/>
    <mergeCell ref="B78:J78"/>
    <mergeCell ref="B79:J79"/>
    <mergeCell ref="B81:J81"/>
    <mergeCell ref="B83:J83"/>
    <mergeCell ref="B84:J84"/>
    <mergeCell ref="B86:J86"/>
    <mergeCell ref="B87:J87"/>
    <mergeCell ref="B88:J88"/>
    <mergeCell ref="B90:J90"/>
    <mergeCell ref="B91:J91"/>
    <mergeCell ref="B93:J93"/>
    <mergeCell ref="B94:J94"/>
    <mergeCell ref="B98:J98"/>
    <mergeCell ref="B100:J100"/>
    <mergeCell ref="B103:J103"/>
    <mergeCell ref="B105:J105"/>
    <mergeCell ref="B106:J106"/>
    <mergeCell ref="B107:J107"/>
    <mergeCell ref="B109:J109"/>
    <mergeCell ref="B111:J111"/>
    <mergeCell ref="B112:J112"/>
    <mergeCell ref="B114:J114"/>
    <mergeCell ref="B115:J115"/>
    <mergeCell ref="B117:J117"/>
    <mergeCell ref="B118:J118"/>
    <mergeCell ref="C131:E131"/>
    <mergeCell ref="C132:E132"/>
    <mergeCell ref="C138:E138"/>
    <mergeCell ref="C133:E133"/>
    <mergeCell ref="C134:E134"/>
    <mergeCell ref="C135:E135"/>
    <mergeCell ref="C136:E136"/>
    <mergeCell ref="C137:E137"/>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5"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3" t="s">
        <v>7</v>
      </c>
      <c r="B1" s="243"/>
      <c r="C1" s="244"/>
      <c r="D1" s="243"/>
      <c r="E1" s="243"/>
      <c r="F1" s="243"/>
      <c r="G1" s="243"/>
    </row>
    <row r="2" spans="1:7" ht="24.95" customHeight="1" x14ac:dyDescent="0.2">
      <c r="A2" s="49" t="s">
        <v>8</v>
      </c>
      <c r="B2" s="48"/>
      <c r="C2" s="245"/>
      <c r="D2" s="245"/>
      <c r="E2" s="245"/>
      <c r="F2" s="245"/>
      <c r="G2" s="246"/>
    </row>
    <row r="3" spans="1:7" ht="24.95" customHeight="1" x14ac:dyDescent="0.2">
      <c r="A3" s="49" t="s">
        <v>9</v>
      </c>
      <c r="B3" s="48"/>
      <c r="C3" s="245"/>
      <c r="D3" s="245"/>
      <c r="E3" s="245"/>
      <c r="F3" s="245"/>
      <c r="G3" s="246"/>
    </row>
    <row r="4" spans="1:7" ht="24.95" customHeight="1" x14ac:dyDescent="0.2">
      <c r="A4" s="49" t="s">
        <v>10</v>
      </c>
      <c r="B4" s="48"/>
      <c r="C4" s="245"/>
      <c r="D4" s="245"/>
      <c r="E4" s="245"/>
      <c r="F4" s="245"/>
      <c r="G4" s="246"/>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Z18" sqref="Z18"/>
    </sheetView>
  </sheetViews>
  <sheetFormatPr defaultRowHeight="12.75" outlineLevelRow="3" x14ac:dyDescent="0.2"/>
  <cols>
    <col min="1" max="1" width="3.42578125" customWidth="1"/>
    <col min="2" max="2" width="12.7109375" style="120" customWidth="1"/>
    <col min="3" max="3" width="38.28515625" style="120" customWidth="1"/>
    <col min="4" max="4" width="4.85546875" customWidth="1"/>
    <col min="5" max="5" width="10.7109375" customWidth="1"/>
    <col min="6" max="6" width="9.85546875" customWidth="1"/>
    <col min="7" max="7" width="12.7109375" customWidth="1"/>
    <col min="8" max="25" width="0" hidden="1" customWidth="1"/>
    <col min="29" max="29" width="0" hidden="1" customWidth="1"/>
    <col min="31" max="41" width="0" hidden="1" customWidth="1"/>
    <col min="53" max="53" width="73.7109375" customWidth="1"/>
  </cols>
  <sheetData>
    <row r="1" spans="1:60" ht="15.75" customHeight="1" x14ac:dyDescent="0.25">
      <c r="A1" s="247" t="s">
        <v>7</v>
      </c>
      <c r="B1" s="247"/>
      <c r="C1" s="247"/>
      <c r="D1" s="247"/>
      <c r="E1" s="247"/>
      <c r="F1" s="247"/>
      <c r="G1" s="247"/>
      <c r="AG1" t="s">
        <v>135</v>
      </c>
    </row>
    <row r="2" spans="1:60" ht="25.15" customHeight="1" x14ac:dyDescent="0.2">
      <c r="A2" s="139" t="s">
        <v>8</v>
      </c>
      <c r="B2" s="48" t="s">
        <v>43</v>
      </c>
      <c r="C2" s="248" t="s">
        <v>337</v>
      </c>
      <c r="D2" s="249"/>
      <c r="E2" s="249"/>
      <c r="F2" s="249"/>
      <c r="G2" s="250"/>
      <c r="AG2" t="s">
        <v>136</v>
      </c>
    </row>
    <row r="3" spans="1:60" ht="25.15" customHeight="1" x14ac:dyDescent="0.2">
      <c r="A3" s="139" t="s">
        <v>9</v>
      </c>
      <c r="B3" s="48" t="s">
        <v>56</v>
      </c>
      <c r="C3" s="248" t="s">
        <v>336</v>
      </c>
      <c r="D3" s="249"/>
      <c r="E3" s="249"/>
      <c r="F3" s="249"/>
      <c r="G3" s="250"/>
      <c r="AC3" s="120" t="s">
        <v>137</v>
      </c>
      <c r="AG3" t="s">
        <v>138</v>
      </c>
    </row>
    <row r="4" spans="1:60" ht="25.15" customHeight="1" x14ac:dyDescent="0.2">
      <c r="A4" s="140" t="s">
        <v>10</v>
      </c>
      <c r="B4" s="141" t="s">
        <v>56</v>
      </c>
      <c r="C4" s="251" t="s">
        <v>57</v>
      </c>
      <c r="D4" s="252"/>
      <c r="E4" s="252"/>
      <c r="F4" s="252"/>
      <c r="G4" s="253"/>
      <c r="AG4" t="s">
        <v>139</v>
      </c>
    </row>
    <row r="5" spans="1:60" x14ac:dyDescent="0.2">
      <c r="D5" s="10"/>
    </row>
    <row r="6" spans="1:60" ht="38.25" x14ac:dyDescent="0.2">
      <c r="A6" s="143" t="s">
        <v>140</v>
      </c>
      <c r="B6" s="145" t="s">
        <v>141</v>
      </c>
      <c r="C6" s="145" t="s">
        <v>142</v>
      </c>
      <c r="D6" s="144" t="s">
        <v>143</v>
      </c>
      <c r="E6" s="143" t="s">
        <v>144</v>
      </c>
      <c r="F6" s="142" t="s">
        <v>145</v>
      </c>
      <c r="G6" s="143" t="s">
        <v>31</v>
      </c>
      <c r="H6" s="146" t="s">
        <v>32</v>
      </c>
      <c r="I6" s="146" t="s">
        <v>146</v>
      </c>
      <c r="J6" s="146" t="s">
        <v>33</v>
      </c>
      <c r="K6" s="146" t="s">
        <v>147</v>
      </c>
      <c r="L6" s="146" t="s">
        <v>148</v>
      </c>
      <c r="M6" s="146" t="s">
        <v>149</v>
      </c>
      <c r="N6" s="146" t="s">
        <v>150</v>
      </c>
      <c r="O6" s="146" t="s">
        <v>151</v>
      </c>
      <c r="P6" s="146" t="s">
        <v>152</v>
      </c>
      <c r="Q6" s="146" t="s">
        <v>153</v>
      </c>
      <c r="R6" s="146" t="s">
        <v>154</v>
      </c>
      <c r="S6" s="146" t="s">
        <v>155</v>
      </c>
      <c r="T6" s="146" t="s">
        <v>156</v>
      </c>
      <c r="U6" s="146" t="s">
        <v>157</v>
      </c>
      <c r="V6" s="146" t="s">
        <v>158</v>
      </c>
      <c r="W6" s="146" t="s">
        <v>159</v>
      </c>
      <c r="X6" s="146" t="s">
        <v>160</v>
      </c>
      <c r="Y6" s="146" t="s">
        <v>161</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61" t="s">
        <v>162</v>
      </c>
      <c r="B8" s="162" t="s">
        <v>133</v>
      </c>
      <c r="C8" s="181" t="s">
        <v>29</v>
      </c>
      <c r="D8" s="163"/>
      <c r="E8" s="164"/>
      <c r="F8" s="165"/>
      <c r="G8" s="166">
        <f>SUMIF(AG9:AG18,"&lt;&gt;NOR",G9:G18)</f>
        <v>0</v>
      </c>
      <c r="H8" s="160"/>
      <c r="I8" s="160">
        <f>SUM(I9:I18)</f>
        <v>0</v>
      </c>
      <c r="J8" s="160"/>
      <c r="K8" s="160">
        <f>SUM(K9:K18)</f>
        <v>0</v>
      </c>
      <c r="L8" s="160"/>
      <c r="M8" s="160">
        <f>SUM(M9:M18)</f>
        <v>0</v>
      </c>
      <c r="N8" s="159"/>
      <c r="O8" s="159">
        <f>SUM(O9:O18)</f>
        <v>0</v>
      </c>
      <c r="P8" s="159"/>
      <c r="Q8" s="159">
        <f>SUM(Q9:Q18)</f>
        <v>0</v>
      </c>
      <c r="R8" s="160"/>
      <c r="S8" s="160"/>
      <c r="T8" s="160"/>
      <c r="U8" s="160"/>
      <c r="V8" s="160">
        <f>SUM(V9:V18)</f>
        <v>0</v>
      </c>
      <c r="W8" s="160"/>
      <c r="X8" s="160"/>
      <c r="Y8" s="160"/>
      <c r="AG8" t="s">
        <v>163</v>
      </c>
    </row>
    <row r="9" spans="1:60" outlineLevel="1" x14ac:dyDescent="0.2">
      <c r="A9" s="168">
        <v>1</v>
      </c>
      <c r="B9" s="169" t="s">
        <v>164</v>
      </c>
      <c r="C9" s="182" t="s">
        <v>165</v>
      </c>
      <c r="D9" s="170" t="s">
        <v>166</v>
      </c>
      <c r="E9" s="171">
        <v>1</v>
      </c>
      <c r="F9" s="172"/>
      <c r="G9" s="173">
        <f>ROUND(E9*F9,2)</f>
        <v>0</v>
      </c>
      <c r="H9" s="158"/>
      <c r="I9" s="157">
        <f>ROUND(E9*H9,2)</f>
        <v>0</v>
      </c>
      <c r="J9" s="158"/>
      <c r="K9" s="157">
        <f>ROUND(E9*J9,2)</f>
        <v>0</v>
      </c>
      <c r="L9" s="157">
        <v>21</v>
      </c>
      <c r="M9" s="157">
        <f>G9*(1+L9/100)</f>
        <v>0</v>
      </c>
      <c r="N9" s="156">
        <v>0</v>
      </c>
      <c r="O9" s="156">
        <f>ROUND(E9*N9,2)</f>
        <v>0</v>
      </c>
      <c r="P9" s="156">
        <v>0</v>
      </c>
      <c r="Q9" s="156">
        <f>ROUND(E9*P9,2)</f>
        <v>0</v>
      </c>
      <c r="R9" s="157"/>
      <c r="S9" s="157" t="s">
        <v>167</v>
      </c>
      <c r="T9" s="157" t="s">
        <v>168</v>
      </c>
      <c r="U9" s="157">
        <v>0</v>
      </c>
      <c r="V9" s="157">
        <f>ROUND(E9*U9,2)</f>
        <v>0</v>
      </c>
      <c r="W9" s="157"/>
      <c r="X9" s="157" t="s">
        <v>169</v>
      </c>
      <c r="Y9" s="157" t="s">
        <v>170</v>
      </c>
      <c r="Z9" s="147"/>
      <c r="AA9" s="147"/>
      <c r="AB9" s="147"/>
      <c r="AC9" s="147"/>
      <c r="AD9" s="147"/>
      <c r="AE9" s="147"/>
      <c r="AF9" s="147"/>
      <c r="AG9" s="147" t="s">
        <v>171</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ht="101.25" outlineLevel="2" x14ac:dyDescent="0.2">
      <c r="A10" s="154"/>
      <c r="B10" s="155"/>
      <c r="C10" s="256" t="s">
        <v>172</v>
      </c>
      <c r="D10" s="257"/>
      <c r="E10" s="257"/>
      <c r="F10" s="257"/>
      <c r="G10" s="257"/>
      <c r="H10" s="157"/>
      <c r="I10" s="157"/>
      <c r="J10" s="157"/>
      <c r="K10" s="157"/>
      <c r="L10" s="157"/>
      <c r="M10" s="157"/>
      <c r="N10" s="156"/>
      <c r="O10" s="156"/>
      <c r="P10" s="156"/>
      <c r="Q10" s="156"/>
      <c r="R10" s="157"/>
      <c r="S10" s="157"/>
      <c r="T10" s="157"/>
      <c r="U10" s="157"/>
      <c r="V10" s="157"/>
      <c r="W10" s="157"/>
      <c r="X10" s="157"/>
      <c r="Y10" s="157"/>
      <c r="Z10" s="147"/>
      <c r="AA10" s="147"/>
      <c r="AB10" s="147"/>
      <c r="AC10" s="147"/>
      <c r="AD10" s="147"/>
      <c r="AE10" s="147"/>
      <c r="AF10" s="147"/>
      <c r="AG10" s="147" t="s">
        <v>173</v>
      </c>
      <c r="AH10" s="147"/>
      <c r="AI10" s="147"/>
      <c r="AJ10" s="147"/>
      <c r="AK10" s="147"/>
      <c r="AL10" s="147"/>
      <c r="AM10" s="147"/>
      <c r="AN10" s="147"/>
      <c r="AO10" s="147"/>
      <c r="AP10" s="147"/>
      <c r="AQ10" s="147"/>
      <c r="AR10" s="147"/>
      <c r="AS10" s="147"/>
      <c r="AT10" s="147"/>
      <c r="AU10" s="147"/>
      <c r="AV10" s="147"/>
      <c r="AW10" s="147"/>
      <c r="AX10" s="147"/>
      <c r="AY10" s="147"/>
      <c r="AZ10" s="147"/>
      <c r="BA10" s="174" t="str">
        <f>C10</f>
        <v>Zařízení staveniště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staveniště,náklady na likvidaci odpadu (prořez, obalový materiál atd.) náklady na znovuuvedení prostoru zařízení staveniště do původního stavu atd.</v>
      </c>
      <c r="BB10" s="147"/>
      <c r="BC10" s="147"/>
      <c r="BD10" s="147"/>
      <c r="BE10" s="147"/>
      <c r="BF10" s="147"/>
      <c r="BG10" s="147"/>
      <c r="BH10" s="147"/>
    </row>
    <row r="11" spans="1:60" outlineLevel="1" x14ac:dyDescent="0.2">
      <c r="A11" s="168">
        <v>2</v>
      </c>
      <c r="B11" s="169" t="s">
        <v>174</v>
      </c>
      <c r="C11" s="182" t="s">
        <v>175</v>
      </c>
      <c r="D11" s="170" t="s">
        <v>166</v>
      </c>
      <c r="E11" s="171">
        <v>1</v>
      </c>
      <c r="F11" s="172"/>
      <c r="G11" s="173">
        <f>ROUND(E11*F11,2)</f>
        <v>0</v>
      </c>
      <c r="H11" s="158"/>
      <c r="I11" s="157">
        <f>ROUND(E11*H11,2)</f>
        <v>0</v>
      </c>
      <c r="J11" s="158"/>
      <c r="K11" s="157">
        <f>ROUND(E11*J11,2)</f>
        <v>0</v>
      </c>
      <c r="L11" s="157">
        <v>21</v>
      </c>
      <c r="M11" s="157">
        <f>G11*(1+L11/100)</f>
        <v>0</v>
      </c>
      <c r="N11" s="156">
        <v>0</v>
      </c>
      <c r="O11" s="156">
        <f>ROUND(E11*N11,2)</f>
        <v>0</v>
      </c>
      <c r="P11" s="156">
        <v>0</v>
      </c>
      <c r="Q11" s="156">
        <f>ROUND(E11*P11,2)</f>
        <v>0</v>
      </c>
      <c r="R11" s="157"/>
      <c r="S11" s="157" t="s">
        <v>167</v>
      </c>
      <c r="T11" s="157" t="s">
        <v>168</v>
      </c>
      <c r="U11" s="157">
        <v>0</v>
      </c>
      <c r="V11" s="157">
        <f>ROUND(E11*U11,2)</f>
        <v>0</v>
      </c>
      <c r="W11" s="157"/>
      <c r="X11" s="157" t="s">
        <v>169</v>
      </c>
      <c r="Y11" s="157" t="s">
        <v>170</v>
      </c>
      <c r="Z11" s="147"/>
      <c r="AA11" s="147"/>
      <c r="AB11" s="147"/>
      <c r="AC11" s="147"/>
      <c r="AD11" s="147"/>
      <c r="AE11" s="147"/>
      <c r="AF11" s="147"/>
      <c r="AG11" s="147" t="s">
        <v>176</v>
      </c>
      <c r="AH11" s="147"/>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ht="22.5" outlineLevel="2" x14ac:dyDescent="0.2">
      <c r="A12" s="154"/>
      <c r="B12" s="155"/>
      <c r="C12" s="256" t="s">
        <v>177</v>
      </c>
      <c r="D12" s="257"/>
      <c r="E12" s="257"/>
      <c r="F12" s="257"/>
      <c r="G12" s="257"/>
      <c r="H12" s="157"/>
      <c r="I12" s="157"/>
      <c r="J12" s="157"/>
      <c r="K12" s="157"/>
      <c r="L12" s="157"/>
      <c r="M12" s="157"/>
      <c r="N12" s="156"/>
      <c r="O12" s="156"/>
      <c r="P12" s="156"/>
      <c r="Q12" s="156"/>
      <c r="R12" s="157"/>
      <c r="S12" s="157"/>
      <c r="T12" s="157"/>
      <c r="U12" s="157"/>
      <c r="V12" s="157"/>
      <c r="W12" s="157"/>
      <c r="X12" s="157"/>
      <c r="Y12" s="157"/>
      <c r="Z12" s="147"/>
      <c r="AA12" s="147"/>
      <c r="AB12" s="147"/>
      <c r="AC12" s="147"/>
      <c r="AD12" s="147"/>
      <c r="AE12" s="147"/>
      <c r="AF12" s="147"/>
      <c r="AG12" s="147" t="s">
        <v>173</v>
      </c>
      <c r="AH12" s="147"/>
      <c r="AI12" s="147"/>
      <c r="AJ12" s="147"/>
      <c r="AK12" s="147"/>
      <c r="AL12" s="147"/>
      <c r="AM12" s="147"/>
      <c r="AN12" s="147"/>
      <c r="AO12" s="147"/>
      <c r="AP12" s="147"/>
      <c r="AQ12" s="147"/>
      <c r="AR12" s="147"/>
      <c r="AS12" s="147"/>
      <c r="AT12" s="147"/>
      <c r="AU12" s="147"/>
      <c r="AV12" s="147"/>
      <c r="AW12" s="147"/>
      <c r="AX12" s="147"/>
      <c r="AY12" s="147"/>
      <c r="AZ12" s="147"/>
      <c r="BA12" s="174" t="str">
        <f>C12</f>
        <v>Náklady na ztížené provádění stavebních prací v důsledku nepřerušeného provozu na staveništi nebo v případech nepřerušeného provozu v objektech v nichž se stavební práce provádí.</v>
      </c>
      <c r="BB12" s="147"/>
      <c r="BC12" s="147"/>
      <c r="BD12" s="147"/>
      <c r="BE12" s="147"/>
      <c r="BF12" s="147"/>
      <c r="BG12" s="147"/>
      <c r="BH12" s="147"/>
    </row>
    <row r="13" spans="1:60" outlineLevel="1" x14ac:dyDescent="0.2">
      <c r="A13" s="168">
        <v>3</v>
      </c>
      <c r="B13" s="169" t="s">
        <v>178</v>
      </c>
      <c r="C13" s="182" t="s">
        <v>179</v>
      </c>
      <c r="D13" s="170" t="s">
        <v>166</v>
      </c>
      <c r="E13" s="171">
        <v>1</v>
      </c>
      <c r="F13" s="172"/>
      <c r="G13" s="173">
        <f>ROUND(E13*F13,2)</f>
        <v>0</v>
      </c>
      <c r="H13" s="158"/>
      <c r="I13" s="157">
        <f>ROUND(E13*H13,2)</f>
        <v>0</v>
      </c>
      <c r="J13" s="158"/>
      <c r="K13" s="157">
        <f>ROUND(E13*J13,2)</f>
        <v>0</v>
      </c>
      <c r="L13" s="157">
        <v>21</v>
      </c>
      <c r="M13" s="157">
        <f>G13*(1+L13/100)</f>
        <v>0</v>
      </c>
      <c r="N13" s="156">
        <v>0</v>
      </c>
      <c r="O13" s="156">
        <f>ROUND(E13*N13,2)</f>
        <v>0</v>
      </c>
      <c r="P13" s="156">
        <v>0</v>
      </c>
      <c r="Q13" s="156">
        <f>ROUND(E13*P13,2)</f>
        <v>0</v>
      </c>
      <c r="R13" s="157"/>
      <c r="S13" s="157" t="s">
        <v>167</v>
      </c>
      <c r="T13" s="157" t="s">
        <v>168</v>
      </c>
      <c r="U13" s="157">
        <v>0</v>
      </c>
      <c r="V13" s="157">
        <f>ROUND(E13*U13,2)</f>
        <v>0</v>
      </c>
      <c r="W13" s="157"/>
      <c r="X13" s="157" t="s">
        <v>169</v>
      </c>
      <c r="Y13" s="157" t="s">
        <v>170</v>
      </c>
      <c r="Z13" s="147"/>
      <c r="AA13" s="147"/>
      <c r="AB13" s="147"/>
      <c r="AC13" s="147"/>
      <c r="AD13" s="147"/>
      <c r="AE13" s="147"/>
      <c r="AF13" s="147"/>
      <c r="AG13" s="147" t="s">
        <v>171</v>
      </c>
      <c r="AH13" s="147"/>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147"/>
      <c r="BH13" s="147"/>
    </row>
    <row r="14" spans="1:60" ht="33.75" outlineLevel="2" x14ac:dyDescent="0.2">
      <c r="A14" s="154"/>
      <c r="B14" s="155"/>
      <c r="C14" s="256" t="s">
        <v>180</v>
      </c>
      <c r="D14" s="257"/>
      <c r="E14" s="257"/>
      <c r="F14" s="257"/>
      <c r="G14" s="257"/>
      <c r="H14" s="157"/>
      <c r="I14" s="157"/>
      <c r="J14" s="157"/>
      <c r="K14" s="157"/>
      <c r="L14" s="157"/>
      <c r="M14" s="157"/>
      <c r="N14" s="156"/>
      <c r="O14" s="156"/>
      <c r="P14" s="156"/>
      <c r="Q14" s="156"/>
      <c r="R14" s="157"/>
      <c r="S14" s="157"/>
      <c r="T14" s="157"/>
      <c r="U14" s="157"/>
      <c r="V14" s="157"/>
      <c r="W14" s="157"/>
      <c r="X14" s="157"/>
      <c r="Y14" s="157"/>
      <c r="Z14" s="147"/>
      <c r="AA14" s="147"/>
      <c r="AB14" s="147"/>
      <c r="AC14" s="147"/>
      <c r="AD14" s="147"/>
      <c r="AE14" s="147"/>
      <c r="AF14" s="147"/>
      <c r="AG14" s="147" t="s">
        <v>173</v>
      </c>
      <c r="AH14" s="147"/>
      <c r="AI14" s="147"/>
      <c r="AJ14" s="147"/>
      <c r="AK14" s="147"/>
      <c r="AL14" s="147"/>
      <c r="AM14" s="147"/>
      <c r="AN14" s="147"/>
      <c r="AO14" s="147"/>
      <c r="AP14" s="147"/>
      <c r="AQ14" s="147"/>
      <c r="AR14" s="147"/>
      <c r="AS14" s="147"/>
      <c r="AT14" s="147"/>
      <c r="AU14" s="147"/>
      <c r="AV14" s="147"/>
      <c r="AW14" s="147"/>
      <c r="AX14" s="147"/>
      <c r="AY14" s="147"/>
      <c r="AZ14" s="147"/>
      <c r="BA14" s="174" t="str">
        <f>C14</f>
        <v>Náklady na ztížené podmínky provádění tam, kde se vyskytují omezující vlivy konkrétního prostředí, které mají prokazatelný vliv na provádění stavebních prací, Jedná se zejména o náklady související s extrémními podmínkami místa provádění.</v>
      </c>
      <c r="BB14" s="147"/>
      <c r="BC14" s="147"/>
      <c r="BD14" s="147"/>
      <c r="BE14" s="147"/>
      <c r="BF14" s="147"/>
      <c r="BG14" s="147"/>
      <c r="BH14" s="147"/>
    </row>
    <row r="15" spans="1:60" outlineLevel="1" x14ac:dyDescent="0.2">
      <c r="A15" s="168">
        <v>4</v>
      </c>
      <c r="B15" s="169" t="s">
        <v>181</v>
      </c>
      <c r="C15" s="182" t="s">
        <v>182</v>
      </c>
      <c r="D15" s="170" t="s">
        <v>166</v>
      </c>
      <c r="E15" s="171">
        <v>1</v>
      </c>
      <c r="F15" s="172"/>
      <c r="G15" s="173">
        <f>ROUND(E15*F15,2)</f>
        <v>0</v>
      </c>
      <c r="H15" s="158"/>
      <c r="I15" s="157">
        <f>ROUND(E15*H15,2)</f>
        <v>0</v>
      </c>
      <c r="J15" s="158"/>
      <c r="K15" s="157">
        <f>ROUND(E15*J15,2)</f>
        <v>0</v>
      </c>
      <c r="L15" s="157">
        <v>21</v>
      </c>
      <c r="M15" s="157">
        <f>G15*(1+L15/100)</f>
        <v>0</v>
      </c>
      <c r="N15" s="156">
        <v>0</v>
      </c>
      <c r="O15" s="156">
        <f>ROUND(E15*N15,2)</f>
        <v>0</v>
      </c>
      <c r="P15" s="156">
        <v>0</v>
      </c>
      <c r="Q15" s="156">
        <f>ROUND(E15*P15,2)</f>
        <v>0</v>
      </c>
      <c r="R15" s="157"/>
      <c r="S15" s="157" t="s">
        <v>167</v>
      </c>
      <c r="T15" s="157" t="s">
        <v>168</v>
      </c>
      <c r="U15" s="157">
        <v>0</v>
      </c>
      <c r="V15" s="157">
        <f>ROUND(E15*U15,2)</f>
        <v>0</v>
      </c>
      <c r="W15" s="157"/>
      <c r="X15" s="157" t="s">
        <v>169</v>
      </c>
      <c r="Y15" s="157" t="s">
        <v>170</v>
      </c>
      <c r="Z15" s="147"/>
      <c r="AA15" s="147"/>
      <c r="AB15" s="147"/>
      <c r="AC15" s="147"/>
      <c r="AD15" s="147"/>
      <c r="AE15" s="147"/>
      <c r="AF15" s="147"/>
      <c r="AG15" s="147" t="s">
        <v>171</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outlineLevel="2" x14ac:dyDescent="0.2">
      <c r="A16" s="154"/>
      <c r="B16" s="155"/>
      <c r="C16" s="256" t="s">
        <v>183</v>
      </c>
      <c r="D16" s="257"/>
      <c r="E16" s="257"/>
      <c r="F16" s="257"/>
      <c r="G16" s="257"/>
      <c r="H16" s="157"/>
      <c r="I16" s="157"/>
      <c r="J16" s="157"/>
      <c r="K16" s="157"/>
      <c r="L16" s="157"/>
      <c r="M16" s="157"/>
      <c r="N16" s="156"/>
      <c r="O16" s="156"/>
      <c r="P16" s="156"/>
      <c r="Q16" s="156"/>
      <c r="R16" s="157"/>
      <c r="S16" s="157"/>
      <c r="T16" s="157"/>
      <c r="U16" s="157"/>
      <c r="V16" s="157"/>
      <c r="W16" s="157"/>
      <c r="X16" s="157"/>
      <c r="Y16" s="157"/>
      <c r="Z16" s="147"/>
      <c r="AA16" s="147"/>
      <c r="AB16" s="147"/>
      <c r="AC16" s="147"/>
      <c r="AD16" s="147"/>
      <c r="AE16" s="147"/>
      <c r="AF16" s="147"/>
      <c r="AG16" s="147" t="s">
        <v>173</v>
      </c>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outlineLevel="1" x14ac:dyDescent="0.2">
      <c r="A17" s="168">
        <v>5</v>
      </c>
      <c r="B17" s="169" t="s">
        <v>184</v>
      </c>
      <c r="C17" s="182" t="s">
        <v>185</v>
      </c>
      <c r="D17" s="170" t="s">
        <v>166</v>
      </c>
      <c r="E17" s="171">
        <v>1</v>
      </c>
      <c r="F17" s="172"/>
      <c r="G17" s="173">
        <f>ROUND(E17*F17,2)</f>
        <v>0</v>
      </c>
      <c r="H17" s="158"/>
      <c r="I17" s="157">
        <f>ROUND(E17*H17,2)</f>
        <v>0</v>
      </c>
      <c r="J17" s="158"/>
      <c r="K17" s="157">
        <f>ROUND(E17*J17,2)</f>
        <v>0</v>
      </c>
      <c r="L17" s="157">
        <v>21</v>
      </c>
      <c r="M17" s="157">
        <f>G17*(1+L17/100)</f>
        <v>0</v>
      </c>
      <c r="N17" s="156">
        <v>0</v>
      </c>
      <c r="O17" s="156">
        <f>ROUND(E17*N17,2)</f>
        <v>0</v>
      </c>
      <c r="P17" s="156">
        <v>0</v>
      </c>
      <c r="Q17" s="156">
        <f>ROUND(E17*P17,2)</f>
        <v>0</v>
      </c>
      <c r="R17" s="157"/>
      <c r="S17" s="157" t="s">
        <v>167</v>
      </c>
      <c r="T17" s="157" t="s">
        <v>168</v>
      </c>
      <c r="U17" s="157">
        <v>0</v>
      </c>
      <c r="V17" s="157">
        <f>ROUND(E17*U17,2)</f>
        <v>0</v>
      </c>
      <c r="W17" s="157"/>
      <c r="X17" s="157" t="s">
        <v>169</v>
      </c>
      <c r="Y17" s="157" t="s">
        <v>170</v>
      </c>
      <c r="Z17" s="147"/>
      <c r="AA17" s="147"/>
      <c r="AB17" s="147"/>
      <c r="AC17" s="147"/>
      <c r="AD17" s="147"/>
      <c r="AE17" s="147"/>
      <c r="AF17" s="147"/>
      <c r="AG17" s="147" t="s">
        <v>171</v>
      </c>
      <c r="AH17" s="147"/>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ht="45" outlineLevel="2" x14ac:dyDescent="0.2">
      <c r="A18" s="154"/>
      <c r="B18" s="155"/>
      <c r="C18" s="256" t="s">
        <v>186</v>
      </c>
      <c r="D18" s="257"/>
      <c r="E18" s="257"/>
      <c r="F18" s="257"/>
      <c r="G18" s="257"/>
      <c r="H18" s="157"/>
      <c r="I18" s="157"/>
      <c r="J18" s="157"/>
      <c r="K18" s="157"/>
      <c r="L18" s="157"/>
      <c r="M18" s="157"/>
      <c r="N18" s="156"/>
      <c r="O18" s="156"/>
      <c r="P18" s="156"/>
      <c r="Q18" s="156"/>
      <c r="R18" s="157"/>
      <c r="S18" s="157"/>
      <c r="T18" s="157"/>
      <c r="U18" s="157"/>
      <c r="V18" s="157"/>
      <c r="W18" s="157"/>
      <c r="X18" s="157"/>
      <c r="Y18" s="157"/>
      <c r="Z18" s="147"/>
      <c r="AA18" s="147"/>
      <c r="AB18" s="147"/>
      <c r="AC18" s="147"/>
      <c r="AD18" s="147"/>
      <c r="AE18" s="147"/>
      <c r="AF18" s="147"/>
      <c r="AG18" s="147" t="s">
        <v>173</v>
      </c>
      <c r="AH18" s="147"/>
      <c r="AI18" s="147"/>
      <c r="AJ18" s="147"/>
      <c r="AK18" s="147"/>
      <c r="AL18" s="147"/>
      <c r="AM18" s="147"/>
      <c r="AN18" s="147"/>
      <c r="AO18" s="147"/>
      <c r="AP18" s="147"/>
      <c r="AQ18" s="147"/>
      <c r="AR18" s="147"/>
      <c r="AS18" s="147"/>
      <c r="AT18" s="147"/>
      <c r="AU18" s="147"/>
      <c r="AV18" s="147"/>
      <c r="AW18" s="147"/>
      <c r="AX18" s="147"/>
      <c r="AY18" s="147"/>
      <c r="AZ18" s="147"/>
      <c r="BA18" s="174" t="str">
        <f>C18</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18" s="147"/>
      <c r="BC18" s="147"/>
      <c r="BD18" s="147"/>
      <c r="BE18" s="147"/>
      <c r="BF18" s="147"/>
      <c r="BG18" s="147"/>
      <c r="BH18" s="147"/>
    </row>
    <row r="19" spans="1:60" x14ac:dyDescent="0.2">
      <c r="A19" s="161" t="s">
        <v>162</v>
      </c>
      <c r="B19" s="162" t="s">
        <v>134</v>
      </c>
      <c r="C19" s="181" t="s">
        <v>30</v>
      </c>
      <c r="D19" s="163"/>
      <c r="E19" s="164"/>
      <c r="F19" s="165"/>
      <c r="G19" s="166">
        <f>SUMIF(AG20:AG33,"&lt;&gt;NOR",G20:G33)</f>
        <v>0</v>
      </c>
      <c r="H19" s="160"/>
      <c r="I19" s="160">
        <f>SUM(I20:I33)</f>
        <v>0</v>
      </c>
      <c r="J19" s="160"/>
      <c r="K19" s="160">
        <f>SUM(K20:K33)</f>
        <v>0</v>
      </c>
      <c r="L19" s="160"/>
      <c r="M19" s="160">
        <f>SUM(M20:M33)</f>
        <v>0</v>
      </c>
      <c r="N19" s="159"/>
      <c r="O19" s="159">
        <f>SUM(O20:O33)</f>
        <v>0</v>
      </c>
      <c r="P19" s="159"/>
      <c r="Q19" s="159">
        <f>SUM(Q20:Q33)</f>
        <v>0</v>
      </c>
      <c r="R19" s="160"/>
      <c r="S19" s="160"/>
      <c r="T19" s="160"/>
      <c r="U19" s="160"/>
      <c r="V19" s="160">
        <f>SUM(V20:V33)</f>
        <v>0</v>
      </c>
      <c r="W19" s="160"/>
      <c r="X19" s="160"/>
      <c r="Y19" s="160"/>
      <c r="AG19" t="s">
        <v>163</v>
      </c>
    </row>
    <row r="20" spans="1:60" outlineLevel="1" x14ac:dyDescent="0.2">
      <c r="A20" s="168">
        <v>6</v>
      </c>
      <c r="B20" s="169" t="s">
        <v>187</v>
      </c>
      <c r="C20" s="182" t="s">
        <v>188</v>
      </c>
      <c r="D20" s="170" t="s">
        <v>166</v>
      </c>
      <c r="E20" s="171">
        <v>1</v>
      </c>
      <c r="F20" s="172"/>
      <c r="G20" s="173">
        <f>ROUND(E20*F20,2)</f>
        <v>0</v>
      </c>
      <c r="H20" s="158"/>
      <c r="I20" s="157">
        <f>ROUND(E20*H20,2)</f>
        <v>0</v>
      </c>
      <c r="J20" s="158"/>
      <c r="K20" s="157">
        <f>ROUND(E20*J20,2)</f>
        <v>0</v>
      </c>
      <c r="L20" s="157">
        <v>21</v>
      </c>
      <c r="M20" s="157">
        <f>G20*(1+L20/100)</f>
        <v>0</v>
      </c>
      <c r="N20" s="156">
        <v>0</v>
      </c>
      <c r="O20" s="156">
        <f>ROUND(E20*N20,2)</f>
        <v>0</v>
      </c>
      <c r="P20" s="156">
        <v>0</v>
      </c>
      <c r="Q20" s="156">
        <f>ROUND(E20*P20,2)</f>
        <v>0</v>
      </c>
      <c r="R20" s="157"/>
      <c r="S20" s="157" t="s">
        <v>167</v>
      </c>
      <c r="T20" s="157" t="s">
        <v>168</v>
      </c>
      <c r="U20" s="157">
        <v>0</v>
      </c>
      <c r="V20" s="157">
        <f>ROUND(E20*U20,2)</f>
        <v>0</v>
      </c>
      <c r="W20" s="157"/>
      <c r="X20" s="157" t="s">
        <v>169</v>
      </c>
      <c r="Y20" s="157" t="s">
        <v>170</v>
      </c>
      <c r="Z20" s="147"/>
      <c r="AA20" s="147"/>
      <c r="AB20" s="147"/>
      <c r="AC20" s="147"/>
      <c r="AD20" s="147"/>
      <c r="AE20" s="147"/>
      <c r="AF20" s="147"/>
      <c r="AG20" s="147" t="s">
        <v>189</v>
      </c>
      <c r="AH20" s="147"/>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outlineLevel="2" x14ac:dyDescent="0.2">
      <c r="A21" s="154"/>
      <c r="B21" s="155"/>
      <c r="C21" s="256" t="s">
        <v>214</v>
      </c>
      <c r="D21" s="257"/>
      <c r="E21" s="257"/>
      <c r="F21" s="257"/>
      <c r="G21" s="257"/>
      <c r="H21" s="157"/>
      <c r="I21" s="157"/>
      <c r="J21" s="157"/>
      <c r="K21" s="157"/>
      <c r="L21" s="157"/>
      <c r="M21" s="157"/>
      <c r="N21" s="156"/>
      <c r="O21" s="156"/>
      <c r="P21" s="156"/>
      <c r="Q21" s="156"/>
      <c r="R21" s="157"/>
      <c r="S21" s="157"/>
      <c r="T21" s="157"/>
      <c r="U21" s="157"/>
      <c r="V21" s="157"/>
      <c r="W21" s="157"/>
      <c r="X21" s="157"/>
      <c r="Y21" s="157"/>
      <c r="Z21" s="147"/>
      <c r="AA21" s="147"/>
      <c r="AB21" s="147"/>
      <c r="AC21" s="147"/>
      <c r="AD21" s="147"/>
      <c r="AE21" s="147"/>
      <c r="AF21" s="147"/>
      <c r="AG21" s="147" t="s">
        <v>173</v>
      </c>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ht="22.5" outlineLevel="3" x14ac:dyDescent="0.2">
      <c r="A22" s="154"/>
      <c r="B22" s="155"/>
      <c r="C22" s="258" t="s">
        <v>190</v>
      </c>
      <c r="D22" s="259"/>
      <c r="E22" s="259"/>
      <c r="F22" s="259"/>
      <c r="G22" s="259"/>
      <c r="H22" s="157"/>
      <c r="I22" s="157"/>
      <c r="J22" s="157"/>
      <c r="K22" s="157"/>
      <c r="L22" s="157"/>
      <c r="M22" s="157"/>
      <c r="N22" s="156"/>
      <c r="O22" s="156"/>
      <c r="P22" s="156"/>
      <c r="Q22" s="156"/>
      <c r="R22" s="157"/>
      <c r="S22" s="157"/>
      <c r="T22" s="157"/>
      <c r="U22" s="157"/>
      <c r="V22" s="157"/>
      <c r="W22" s="157"/>
      <c r="X22" s="157"/>
      <c r="Y22" s="157"/>
      <c r="Z22" s="147"/>
      <c r="AA22" s="147"/>
      <c r="AB22" s="147"/>
      <c r="AC22" s="147"/>
      <c r="AD22" s="147"/>
      <c r="AE22" s="147"/>
      <c r="AF22" s="147"/>
      <c r="AG22" s="147" t="s">
        <v>173</v>
      </c>
      <c r="AH22" s="147"/>
      <c r="AI22" s="147"/>
      <c r="AJ22" s="147"/>
      <c r="AK22" s="147"/>
      <c r="AL22" s="147"/>
      <c r="AM22" s="147"/>
      <c r="AN22" s="147"/>
      <c r="AO22" s="147"/>
      <c r="AP22" s="147"/>
      <c r="AQ22" s="147"/>
      <c r="AR22" s="147"/>
      <c r="AS22" s="147"/>
      <c r="AT22" s="147"/>
      <c r="AU22" s="147"/>
      <c r="AV22" s="147"/>
      <c r="AW22" s="147"/>
      <c r="AX22" s="147"/>
      <c r="AY22" s="147"/>
      <c r="AZ22" s="147"/>
      <c r="BA22" s="174" t="str">
        <f>C22</f>
        <v>Vyhotovení protokolu o vytyčení stavby se seznamem souřadnic vytyčených bodů a jejich polohopisnými (S-JTSK) a výškopisnými (Bpv) hodnotami.</v>
      </c>
      <c r="BB22" s="147"/>
      <c r="BC22" s="147"/>
      <c r="BD22" s="147"/>
      <c r="BE22" s="147"/>
      <c r="BF22" s="147"/>
      <c r="BG22" s="147"/>
      <c r="BH22" s="147"/>
    </row>
    <row r="23" spans="1:60" outlineLevel="1" x14ac:dyDescent="0.2">
      <c r="A23" s="168">
        <v>7</v>
      </c>
      <c r="B23" s="169" t="s">
        <v>191</v>
      </c>
      <c r="C23" s="182" t="s">
        <v>192</v>
      </c>
      <c r="D23" s="170" t="s">
        <v>166</v>
      </c>
      <c r="E23" s="171">
        <v>1</v>
      </c>
      <c r="F23" s="172"/>
      <c r="G23" s="173">
        <f>ROUND(E23*F23,2)</f>
        <v>0</v>
      </c>
      <c r="H23" s="158"/>
      <c r="I23" s="157">
        <f>ROUND(E23*H23,2)</f>
        <v>0</v>
      </c>
      <c r="J23" s="158"/>
      <c r="K23" s="157">
        <f>ROUND(E23*J23,2)</f>
        <v>0</v>
      </c>
      <c r="L23" s="157">
        <v>21</v>
      </c>
      <c r="M23" s="157">
        <f>G23*(1+L23/100)</f>
        <v>0</v>
      </c>
      <c r="N23" s="156">
        <v>0</v>
      </c>
      <c r="O23" s="156">
        <f>ROUND(E23*N23,2)</f>
        <v>0</v>
      </c>
      <c r="P23" s="156">
        <v>0</v>
      </c>
      <c r="Q23" s="156">
        <f>ROUND(E23*P23,2)</f>
        <v>0</v>
      </c>
      <c r="R23" s="157"/>
      <c r="S23" s="157" t="s">
        <v>167</v>
      </c>
      <c r="T23" s="157" t="s">
        <v>168</v>
      </c>
      <c r="U23" s="157">
        <v>0</v>
      </c>
      <c r="V23" s="157">
        <f>ROUND(E23*U23,2)</f>
        <v>0</v>
      </c>
      <c r="W23" s="157"/>
      <c r="X23" s="157" t="s">
        <v>169</v>
      </c>
      <c r="Y23" s="157" t="s">
        <v>170</v>
      </c>
      <c r="Z23" s="147"/>
      <c r="AA23" s="147"/>
      <c r="AB23" s="147"/>
      <c r="AC23" s="147"/>
      <c r="AD23" s="147"/>
      <c r="AE23" s="147"/>
      <c r="AF23" s="147"/>
      <c r="AG23" s="147" t="s">
        <v>189</v>
      </c>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ht="22.5" outlineLevel="2" x14ac:dyDescent="0.2">
      <c r="A24" s="154"/>
      <c r="B24" s="155"/>
      <c r="C24" s="256" t="s">
        <v>193</v>
      </c>
      <c r="D24" s="257"/>
      <c r="E24" s="257"/>
      <c r="F24" s="257"/>
      <c r="G24" s="257"/>
      <c r="H24" s="157"/>
      <c r="I24" s="157"/>
      <c r="J24" s="157"/>
      <c r="K24" s="157"/>
      <c r="L24" s="157"/>
      <c r="M24" s="157"/>
      <c r="N24" s="156"/>
      <c r="O24" s="156"/>
      <c r="P24" s="156"/>
      <c r="Q24" s="156"/>
      <c r="R24" s="157"/>
      <c r="S24" s="157"/>
      <c r="T24" s="157"/>
      <c r="U24" s="157"/>
      <c r="V24" s="157"/>
      <c r="W24" s="157"/>
      <c r="X24" s="157"/>
      <c r="Y24" s="157"/>
      <c r="Z24" s="147"/>
      <c r="AA24" s="147"/>
      <c r="AB24" s="147"/>
      <c r="AC24" s="147"/>
      <c r="AD24" s="147"/>
      <c r="AE24" s="147"/>
      <c r="AF24" s="147"/>
      <c r="AG24" s="147" t="s">
        <v>173</v>
      </c>
      <c r="AH24" s="147"/>
      <c r="AI24" s="147"/>
      <c r="AJ24" s="147"/>
      <c r="AK24" s="147"/>
      <c r="AL24" s="147"/>
      <c r="AM24" s="147"/>
      <c r="AN24" s="147"/>
      <c r="AO24" s="147"/>
      <c r="AP24" s="147"/>
      <c r="AQ24" s="147"/>
      <c r="AR24" s="147"/>
      <c r="AS24" s="147"/>
      <c r="AT24" s="147"/>
      <c r="AU24" s="147"/>
      <c r="AV24" s="147"/>
      <c r="AW24" s="147"/>
      <c r="AX24" s="147"/>
      <c r="AY24" s="147"/>
      <c r="AZ24" s="147"/>
      <c r="BA24" s="174" t="str">
        <f>C24</f>
        <v>Zaměření a vytýčení stávajících inženýrských sítí v místě stavby z hlediska jejich ochrany při provádění stavby.</v>
      </c>
      <c r="BB24" s="147"/>
      <c r="BC24" s="147"/>
      <c r="BD24" s="147"/>
      <c r="BE24" s="147"/>
      <c r="BF24" s="147"/>
      <c r="BG24" s="147"/>
      <c r="BH24" s="147"/>
    </row>
    <row r="25" spans="1:60" outlineLevel="1" x14ac:dyDescent="0.2">
      <c r="A25" s="168">
        <v>8</v>
      </c>
      <c r="B25" s="169" t="s">
        <v>194</v>
      </c>
      <c r="C25" s="182" t="s">
        <v>195</v>
      </c>
      <c r="D25" s="170" t="s">
        <v>166</v>
      </c>
      <c r="E25" s="171">
        <v>1</v>
      </c>
      <c r="F25" s="172"/>
      <c r="G25" s="173">
        <f>ROUND(E25*F25,2)</f>
        <v>0</v>
      </c>
      <c r="H25" s="158"/>
      <c r="I25" s="157">
        <f>ROUND(E25*H25,2)</f>
        <v>0</v>
      </c>
      <c r="J25" s="158"/>
      <c r="K25" s="157">
        <f>ROUND(E25*J25,2)</f>
        <v>0</v>
      </c>
      <c r="L25" s="157">
        <v>21</v>
      </c>
      <c r="M25" s="157">
        <f>G25*(1+L25/100)</f>
        <v>0</v>
      </c>
      <c r="N25" s="156">
        <v>0</v>
      </c>
      <c r="O25" s="156">
        <f>ROUND(E25*N25,2)</f>
        <v>0</v>
      </c>
      <c r="P25" s="156">
        <v>0</v>
      </c>
      <c r="Q25" s="156">
        <f>ROUND(E25*P25,2)</f>
        <v>0</v>
      </c>
      <c r="R25" s="157"/>
      <c r="S25" s="157" t="s">
        <v>167</v>
      </c>
      <c r="T25" s="157" t="s">
        <v>168</v>
      </c>
      <c r="U25" s="157">
        <v>0</v>
      </c>
      <c r="V25" s="157">
        <f>ROUND(E25*U25,2)</f>
        <v>0</v>
      </c>
      <c r="W25" s="157"/>
      <c r="X25" s="157" t="s">
        <v>169</v>
      </c>
      <c r="Y25" s="157" t="s">
        <v>170</v>
      </c>
      <c r="Z25" s="147"/>
      <c r="AA25" s="147"/>
      <c r="AB25" s="147"/>
      <c r="AC25" s="147"/>
      <c r="AD25" s="147"/>
      <c r="AE25" s="147"/>
      <c r="AF25" s="147"/>
      <c r="AG25" s="147" t="s">
        <v>189</v>
      </c>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ht="33.75" outlineLevel="2" x14ac:dyDescent="0.2">
      <c r="A26" s="154"/>
      <c r="B26" s="155"/>
      <c r="C26" s="256" t="s">
        <v>196</v>
      </c>
      <c r="D26" s="257"/>
      <c r="E26" s="257"/>
      <c r="F26" s="257"/>
      <c r="G26" s="257"/>
      <c r="H26" s="157"/>
      <c r="I26" s="157"/>
      <c r="J26" s="157"/>
      <c r="K26" s="157"/>
      <c r="L26" s="157"/>
      <c r="M26" s="157"/>
      <c r="N26" s="156"/>
      <c r="O26" s="156"/>
      <c r="P26" s="156"/>
      <c r="Q26" s="156"/>
      <c r="R26" s="157"/>
      <c r="S26" s="157"/>
      <c r="T26" s="157"/>
      <c r="U26" s="157"/>
      <c r="V26" s="157"/>
      <c r="W26" s="157"/>
      <c r="X26" s="157"/>
      <c r="Y26" s="157"/>
      <c r="Z26" s="147"/>
      <c r="AA26" s="147"/>
      <c r="AB26" s="147"/>
      <c r="AC26" s="147"/>
      <c r="AD26" s="147"/>
      <c r="AE26" s="147"/>
      <c r="AF26" s="147"/>
      <c r="AG26" s="147" t="s">
        <v>173</v>
      </c>
      <c r="AH26" s="147"/>
      <c r="AI26" s="147"/>
      <c r="AJ26" s="147"/>
      <c r="AK26" s="147"/>
      <c r="AL26" s="147"/>
      <c r="AM26" s="147"/>
      <c r="AN26" s="147"/>
      <c r="AO26" s="147"/>
      <c r="AP26" s="147"/>
      <c r="AQ26" s="147"/>
      <c r="AR26" s="147"/>
      <c r="AS26" s="147"/>
      <c r="AT26" s="147"/>
      <c r="AU26" s="147"/>
      <c r="AV26" s="147"/>
      <c r="AW26" s="147"/>
      <c r="AX26" s="147"/>
      <c r="AY26" s="147"/>
      <c r="AZ26" s="147"/>
      <c r="BA26" s="174" t="str">
        <f>C26</f>
        <v>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v>
      </c>
      <c r="BB26" s="147"/>
      <c r="BC26" s="147"/>
      <c r="BD26" s="147"/>
      <c r="BE26" s="147"/>
      <c r="BF26" s="147"/>
      <c r="BG26" s="147"/>
      <c r="BH26" s="147"/>
    </row>
    <row r="27" spans="1:60" outlineLevel="1" x14ac:dyDescent="0.2">
      <c r="A27" s="168">
        <v>9</v>
      </c>
      <c r="B27" s="169" t="s">
        <v>197</v>
      </c>
      <c r="C27" s="182" t="s">
        <v>198</v>
      </c>
      <c r="D27" s="170" t="s">
        <v>166</v>
      </c>
      <c r="E27" s="171">
        <v>1</v>
      </c>
      <c r="F27" s="172"/>
      <c r="G27" s="173">
        <f>ROUND(E27*F27,2)</f>
        <v>0</v>
      </c>
      <c r="H27" s="158"/>
      <c r="I27" s="157">
        <f>ROUND(E27*H27,2)</f>
        <v>0</v>
      </c>
      <c r="J27" s="158"/>
      <c r="K27" s="157">
        <f>ROUND(E27*J27,2)</f>
        <v>0</v>
      </c>
      <c r="L27" s="157">
        <v>21</v>
      </c>
      <c r="M27" s="157">
        <f>G27*(1+L27/100)</f>
        <v>0</v>
      </c>
      <c r="N27" s="156">
        <v>0</v>
      </c>
      <c r="O27" s="156">
        <f>ROUND(E27*N27,2)</f>
        <v>0</v>
      </c>
      <c r="P27" s="156">
        <v>0</v>
      </c>
      <c r="Q27" s="156">
        <f>ROUND(E27*P27,2)</f>
        <v>0</v>
      </c>
      <c r="R27" s="157"/>
      <c r="S27" s="157" t="s">
        <v>167</v>
      </c>
      <c r="T27" s="157" t="s">
        <v>168</v>
      </c>
      <c r="U27" s="157">
        <v>0</v>
      </c>
      <c r="V27" s="157">
        <f>ROUND(E27*U27,2)</f>
        <v>0</v>
      </c>
      <c r="W27" s="157"/>
      <c r="X27" s="157" t="s">
        <v>169</v>
      </c>
      <c r="Y27" s="157" t="s">
        <v>170</v>
      </c>
      <c r="Z27" s="147"/>
      <c r="AA27" s="147"/>
      <c r="AB27" s="147"/>
      <c r="AC27" s="147"/>
      <c r="AD27" s="147"/>
      <c r="AE27" s="147"/>
      <c r="AF27" s="147"/>
      <c r="AG27" s="147" t="s">
        <v>189</v>
      </c>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ht="22.5" outlineLevel="2" x14ac:dyDescent="0.2">
      <c r="A28" s="154"/>
      <c r="B28" s="155"/>
      <c r="C28" s="256" t="s">
        <v>199</v>
      </c>
      <c r="D28" s="257"/>
      <c r="E28" s="257"/>
      <c r="F28" s="257"/>
      <c r="G28" s="257"/>
      <c r="H28" s="157"/>
      <c r="I28" s="157"/>
      <c r="J28" s="157"/>
      <c r="K28" s="157"/>
      <c r="L28" s="157"/>
      <c r="M28" s="157"/>
      <c r="N28" s="156"/>
      <c r="O28" s="156"/>
      <c r="P28" s="156"/>
      <c r="Q28" s="156"/>
      <c r="R28" s="157"/>
      <c r="S28" s="157"/>
      <c r="T28" s="157"/>
      <c r="U28" s="157"/>
      <c r="V28" s="157"/>
      <c r="W28" s="157"/>
      <c r="X28" s="157"/>
      <c r="Y28" s="157"/>
      <c r="Z28" s="147"/>
      <c r="AA28" s="147"/>
      <c r="AB28" s="147"/>
      <c r="AC28" s="147"/>
      <c r="AD28" s="147"/>
      <c r="AE28" s="147"/>
      <c r="AF28" s="147"/>
      <c r="AG28" s="147" t="s">
        <v>173</v>
      </c>
      <c r="AH28" s="147"/>
      <c r="AI28" s="147"/>
      <c r="AJ28" s="147"/>
      <c r="AK28" s="147"/>
      <c r="AL28" s="147"/>
      <c r="AM28" s="147"/>
      <c r="AN28" s="147"/>
      <c r="AO28" s="147"/>
      <c r="AP28" s="147"/>
      <c r="AQ28" s="147"/>
      <c r="AR28" s="147"/>
      <c r="AS28" s="147"/>
      <c r="AT28" s="147"/>
      <c r="AU28" s="147"/>
      <c r="AV28" s="147"/>
      <c r="AW28" s="147"/>
      <c r="AX28" s="147"/>
      <c r="AY28" s="147"/>
      <c r="AZ28" s="147"/>
      <c r="BA28" s="174" t="str">
        <f>C28</f>
        <v>Náklady na provedení skutečného zaměření stavby v rozsahu nezbytném pro zápis změny do katastru nemovitostí.</v>
      </c>
      <c r="BB28" s="147"/>
      <c r="BC28" s="147"/>
      <c r="BD28" s="147"/>
      <c r="BE28" s="147"/>
      <c r="BF28" s="147"/>
      <c r="BG28" s="147"/>
      <c r="BH28" s="147"/>
    </row>
    <row r="29" spans="1:60" outlineLevel="1" x14ac:dyDescent="0.2">
      <c r="A29" s="168">
        <v>10</v>
      </c>
      <c r="B29" s="169" t="s">
        <v>200</v>
      </c>
      <c r="C29" s="182" t="s">
        <v>201</v>
      </c>
      <c r="D29" s="170" t="s">
        <v>166</v>
      </c>
      <c r="E29" s="171">
        <v>1</v>
      </c>
      <c r="F29" s="172"/>
      <c r="G29" s="173">
        <f>ROUND(E29*F29,2)</f>
        <v>0</v>
      </c>
      <c r="H29" s="158"/>
      <c r="I29" s="157">
        <f>ROUND(E29*H29,2)</f>
        <v>0</v>
      </c>
      <c r="J29" s="158"/>
      <c r="K29" s="157">
        <f>ROUND(E29*J29,2)</f>
        <v>0</v>
      </c>
      <c r="L29" s="157">
        <v>21</v>
      </c>
      <c r="M29" s="157">
        <f>G29*(1+L29/100)</f>
        <v>0</v>
      </c>
      <c r="N29" s="156">
        <v>0</v>
      </c>
      <c r="O29" s="156">
        <f>ROUND(E29*N29,2)</f>
        <v>0</v>
      </c>
      <c r="P29" s="156">
        <v>0</v>
      </c>
      <c r="Q29" s="156">
        <f>ROUND(E29*P29,2)</f>
        <v>0</v>
      </c>
      <c r="R29" s="157"/>
      <c r="S29" s="157" t="s">
        <v>202</v>
      </c>
      <c r="T29" s="157" t="s">
        <v>168</v>
      </c>
      <c r="U29" s="157">
        <v>0</v>
      </c>
      <c r="V29" s="157">
        <f>ROUND(E29*U29,2)</f>
        <v>0</v>
      </c>
      <c r="W29" s="157"/>
      <c r="X29" s="157" t="s">
        <v>169</v>
      </c>
      <c r="Y29" s="157" t="s">
        <v>170</v>
      </c>
      <c r="Z29" s="147"/>
      <c r="AA29" s="147"/>
      <c r="AB29" s="147"/>
      <c r="AC29" s="147"/>
      <c r="AD29" s="147"/>
      <c r="AE29" s="147"/>
      <c r="AF29" s="147"/>
      <c r="AG29" s="147" t="s">
        <v>189</v>
      </c>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outlineLevel="2" x14ac:dyDescent="0.2">
      <c r="A30" s="154"/>
      <c r="B30" s="155"/>
      <c r="C30" s="256" t="s">
        <v>203</v>
      </c>
      <c r="D30" s="257"/>
      <c r="E30" s="257"/>
      <c r="F30" s="257"/>
      <c r="G30" s="257"/>
      <c r="H30" s="157"/>
      <c r="I30" s="157"/>
      <c r="J30" s="157"/>
      <c r="K30" s="157"/>
      <c r="L30" s="157"/>
      <c r="M30" s="157"/>
      <c r="N30" s="156"/>
      <c r="O30" s="156"/>
      <c r="P30" s="156"/>
      <c r="Q30" s="156"/>
      <c r="R30" s="157"/>
      <c r="S30" s="157"/>
      <c r="T30" s="157"/>
      <c r="U30" s="157"/>
      <c r="V30" s="157"/>
      <c r="W30" s="157"/>
      <c r="X30" s="157"/>
      <c r="Y30" s="157"/>
      <c r="Z30" s="147"/>
      <c r="AA30" s="147"/>
      <c r="AB30" s="147"/>
      <c r="AC30" s="147"/>
      <c r="AD30" s="147"/>
      <c r="AE30" s="147"/>
      <c r="AF30" s="147"/>
      <c r="AG30" s="147" t="s">
        <v>173</v>
      </c>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ht="22.5" outlineLevel="1" x14ac:dyDescent="0.2">
      <c r="A31" s="175">
        <v>11</v>
      </c>
      <c r="B31" s="176" t="s">
        <v>204</v>
      </c>
      <c r="C31" s="183" t="s">
        <v>205</v>
      </c>
      <c r="D31" s="177" t="s">
        <v>206</v>
      </c>
      <c r="E31" s="178">
        <v>1</v>
      </c>
      <c r="F31" s="179"/>
      <c r="G31" s="180">
        <f>ROUND(E31*F31,2)</f>
        <v>0</v>
      </c>
      <c r="H31" s="158"/>
      <c r="I31" s="157">
        <f>ROUND(E31*H31,2)</f>
        <v>0</v>
      </c>
      <c r="J31" s="158"/>
      <c r="K31" s="157">
        <f>ROUND(E31*J31,2)</f>
        <v>0</v>
      </c>
      <c r="L31" s="157">
        <v>21</v>
      </c>
      <c r="M31" s="157">
        <f>G31*(1+L31/100)</f>
        <v>0</v>
      </c>
      <c r="N31" s="156">
        <v>0</v>
      </c>
      <c r="O31" s="156">
        <f>ROUND(E31*N31,2)</f>
        <v>0</v>
      </c>
      <c r="P31" s="156">
        <v>0</v>
      </c>
      <c r="Q31" s="156">
        <f>ROUND(E31*P31,2)</f>
        <v>0</v>
      </c>
      <c r="R31" s="157"/>
      <c r="S31" s="157" t="s">
        <v>202</v>
      </c>
      <c r="T31" s="157" t="s">
        <v>168</v>
      </c>
      <c r="U31" s="157">
        <v>0</v>
      </c>
      <c r="V31" s="157">
        <f>ROUND(E31*U31,2)</f>
        <v>0</v>
      </c>
      <c r="W31" s="157"/>
      <c r="X31" s="157" t="s">
        <v>169</v>
      </c>
      <c r="Y31" s="157" t="s">
        <v>170</v>
      </c>
      <c r="Z31" s="147"/>
      <c r="AA31" s="147"/>
      <c r="AB31" s="147"/>
      <c r="AC31" s="147"/>
      <c r="AD31" s="147"/>
      <c r="AE31" s="147"/>
      <c r="AF31" s="147"/>
      <c r="AG31" s="147" t="s">
        <v>189</v>
      </c>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ht="22.5" outlineLevel="1" x14ac:dyDescent="0.2">
      <c r="A32" s="175">
        <v>12</v>
      </c>
      <c r="B32" s="176" t="s">
        <v>207</v>
      </c>
      <c r="C32" s="183" t="s">
        <v>208</v>
      </c>
      <c r="D32" s="177" t="s">
        <v>206</v>
      </c>
      <c r="E32" s="178">
        <v>1</v>
      </c>
      <c r="F32" s="179"/>
      <c r="G32" s="180">
        <f>ROUND(E32*F32,2)</f>
        <v>0</v>
      </c>
      <c r="H32" s="158"/>
      <c r="I32" s="157">
        <f>ROUND(E32*H32,2)</f>
        <v>0</v>
      </c>
      <c r="J32" s="158"/>
      <c r="K32" s="157">
        <f>ROUND(E32*J32,2)</f>
        <v>0</v>
      </c>
      <c r="L32" s="157">
        <v>21</v>
      </c>
      <c r="M32" s="157">
        <f>G32*(1+L32/100)</f>
        <v>0</v>
      </c>
      <c r="N32" s="156">
        <v>0</v>
      </c>
      <c r="O32" s="156">
        <f>ROUND(E32*N32,2)</f>
        <v>0</v>
      </c>
      <c r="P32" s="156">
        <v>0</v>
      </c>
      <c r="Q32" s="156">
        <f>ROUND(E32*P32,2)</f>
        <v>0</v>
      </c>
      <c r="R32" s="157"/>
      <c r="S32" s="157" t="s">
        <v>202</v>
      </c>
      <c r="T32" s="157" t="s">
        <v>168</v>
      </c>
      <c r="U32" s="157">
        <v>0</v>
      </c>
      <c r="V32" s="157">
        <f>ROUND(E32*U32,2)</f>
        <v>0</v>
      </c>
      <c r="W32" s="157"/>
      <c r="X32" s="157" t="s">
        <v>169</v>
      </c>
      <c r="Y32" s="157" t="s">
        <v>170</v>
      </c>
      <c r="Z32" s="147"/>
      <c r="AA32" s="147"/>
      <c r="AB32" s="147"/>
      <c r="AC32" s="147"/>
      <c r="AD32" s="147"/>
      <c r="AE32" s="147"/>
      <c r="AF32" s="147"/>
      <c r="AG32" s="147" t="s">
        <v>189</v>
      </c>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outlineLevel="1" x14ac:dyDescent="0.2">
      <c r="A33" s="168">
        <v>13</v>
      </c>
      <c r="B33" s="169" t="s">
        <v>209</v>
      </c>
      <c r="C33" s="182" t="s">
        <v>210</v>
      </c>
      <c r="D33" s="170" t="s">
        <v>206</v>
      </c>
      <c r="E33" s="171">
        <v>1</v>
      </c>
      <c r="F33" s="172"/>
      <c r="G33" s="173">
        <f>ROUND(E33*F33,2)</f>
        <v>0</v>
      </c>
      <c r="H33" s="158"/>
      <c r="I33" s="157">
        <f>ROUND(E33*H33,2)</f>
        <v>0</v>
      </c>
      <c r="J33" s="158"/>
      <c r="K33" s="157">
        <f>ROUND(E33*J33,2)</f>
        <v>0</v>
      </c>
      <c r="L33" s="157">
        <v>21</v>
      </c>
      <c r="M33" s="157">
        <f>G33*(1+L33/100)</f>
        <v>0</v>
      </c>
      <c r="N33" s="156">
        <v>0</v>
      </c>
      <c r="O33" s="156">
        <f>ROUND(E33*N33,2)</f>
        <v>0</v>
      </c>
      <c r="P33" s="156">
        <v>0</v>
      </c>
      <c r="Q33" s="156">
        <f>ROUND(E33*P33,2)</f>
        <v>0</v>
      </c>
      <c r="R33" s="157"/>
      <c r="S33" s="157" t="s">
        <v>202</v>
      </c>
      <c r="T33" s="157" t="s">
        <v>168</v>
      </c>
      <c r="U33" s="157">
        <v>0</v>
      </c>
      <c r="V33" s="157">
        <f>ROUND(E33*U33,2)</f>
        <v>0</v>
      </c>
      <c r="W33" s="157"/>
      <c r="X33" s="157" t="s">
        <v>169</v>
      </c>
      <c r="Y33" s="157" t="s">
        <v>170</v>
      </c>
      <c r="Z33" s="147"/>
      <c r="AA33" s="147"/>
      <c r="AB33" s="147"/>
      <c r="AC33" s="147"/>
      <c r="AD33" s="147"/>
      <c r="AE33" s="147"/>
      <c r="AF33" s="147"/>
      <c r="AG33" s="147" t="s">
        <v>189</v>
      </c>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x14ac:dyDescent="0.2">
      <c r="A34" s="3"/>
      <c r="B34" s="4"/>
      <c r="C34" s="184"/>
      <c r="D34" s="6"/>
      <c r="E34" s="3"/>
      <c r="F34" s="3"/>
      <c r="G34" s="3"/>
      <c r="H34" s="3"/>
      <c r="I34" s="3"/>
      <c r="J34" s="3"/>
      <c r="K34" s="3"/>
      <c r="L34" s="3"/>
      <c r="M34" s="3"/>
      <c r="N34" s="3"/>
      <c r="O34" s="3"/>
      <c r="P34" s="3"/>
      <c r="Q34" s="3"/>
      <c r="R34" s="3"/>
      <c r="S34" s="3"/>
      <c r="T34" s="3"/>
      <c r="U34" s="3"/>
      <c r="V34" s="3"/>
      <c r="W34" s="3"/>
      <c r="X34" s="3"/>
      <c r="Y34" s="3"/>
      <c r="AE34">
        <v>15</v>
      </c>
      <c r="AF34">
        <v>21</v>
      </c>
      <c r="AG34" t="s">
        <v>148</v>
      </c>
    </row>
    <row r="35" spans="1:60" x14ac:dyDescent="0.2">
      <c r="A35" s="150"/>
      <c r="B35" s="151" t="s">
        <v>31</v>
      </c>
      <c r="C35" s="185"/>
      <c r="D35" s="152"/>
      <c r="E35" s="153"/>
      <c r="F35" s="153"/>
      <c r="G35" s="167">
        <f>G8+G19</f>
        <v>0</v>
      </c>
      <c r="H35" s="3"/>
      <c r="I35" s="3"/>
      <c r="J35" s="3"/>
      <c r="K35" s="3"/>
      <c r="L35" s="3"/>
      <c r="M35" s="3"/>
      <c r="N35" s="3"/>
      <c r="O35" s="3"/>
      <c r="P35" s="3"/>
      <c r="Q35" s="3"/>
      <c r="R35" s="3"/>
      <c r="S35" s="3"/>
      <c r="T35" s="3"/>
      <c r="U35" s="3"/>
      <c r="V35" s="3"/>
      <c r="W35" s="3"/>
      <c r="X35" s="3"/>
      <c r="Y35" s="3"/>
      <c r="AE35">
        <f>SUMIF(L7:L33,AE34,G7:G33)</f>
        <v>0</v>
      </c>
      <c r="AF35">
        <f>SUMIF(L7:L33,AF34,G7:G33)</f>
        <v>0</v>
      </c>
      <c r="AG35" t="s">
        <v>211</v>
      </c>
    </row>
    <row r="36" spans="1:60" x14ac:dyDescent="0.2">
      <c r="A36" s="3"/>
      <c r="B36" s="4"/>
      <c r="C36" s="184"/>
      <c r="D36" s="6"/>
      <c r="E36" s="3"/>
      <c r="F36" s="3"/>
      <c r="G36" s="3"/>
      <c r="H36" s="3"/>
      <c r="I36" s="3"/>
      <c r="J36" s="3"/>
      <c r="K36" s="3"/>
      <c r="L36" s="3"/>
      <c r="M36" s="3"/>
      <c r="N36" s="3"/>
      <c r="O36" s="3"/>
      <c r="P36" s="3"/>
      <c r="Q36" s="3"/>
      <c r="R36" s="3"/>
      <c r="S36" s="3"/>
      <c r="T36" s="3"/>
      <c r="U36" s="3"/>
      <c r="V36" s="3"/>
      <c r="W36" s="3"/>
      <c r="X36" s="3"/>
      <c r="Y36" s="3"/>
    </row>
    <row r="37" spans="1:60" x14ac:dyDescent="0.2">
      <c r="A37" s="3"/>
      <c r="B37" s="4"/>
      <c r="C37" s="184"/>
      <c r="D37" s="6"/>
      <c r="E37" s="3"/>
      <c r="F37" s="3"/>
      <c r="G37" s="3"/>
      <c r="H37" s="3"/>
      <c r="I37" s="3"/>
      <c r="J37" s="3"/>
      <c r="K37" s="3"/>
      <c r="L37" s="3"/>
      <c r="M37" s="3"/>
      <c r="N37" s="3"/>
      <c r="O37" s="3"/>
      <c r="P37" s="3"/>
      <c r="Q37" s="3"/>
      <c r="R37" s="3"/>
      <c r="S37" s="3"/>
      <c r="T37" s="3"/>
      <c r="U37" s="3"/>
      <c r="V37" s="3"/>
      <c r="W37" s="3"/>
      <c r="X37" s="3"/>
      <c r="Y37" s="3"/>
    </row>
    <row r="38" spans="1:60" x14ac:dyDescent="0.2">
      <c r="A38" s="254" t="s">
        <v>212</v>
      </c>
      <c r="B38" s="254"/>
      <c r="C38" s="255"/>
      <c r="D38" s="6"/>
      <c r="E38" s="3"/>
      <c r="F38" s="3"/>
      <c r="G38" s="3"/>
      <c r="H38" s="3"/>
      <c r="I38" s="3"/>
      <c r="J38" s="3"/>
      <c r="K38" s="3"/>
      <c r="L38" s="3"/>
      <c r="M38" s="3"/>
      <c r="N38" s="3"/>
      <c r="O38" s="3"/>
      <c r="P38" s="3"/>
      <c r="Q38" s="3"/>
      <c r="R38" s="3"/>
      <c r="S38" s="3"/>
      <c r="T38" s="3"/>
      <c r="U38" s="3"/>
      <c r="V38" s="3"/>
      <c r="W38" s="3"/>
      <c r="X38" s="3"/>
      <c r="Y38" s="3"/>
    </row>
    <row r="39" spans="1:60" x14ac:dyDescent="0.2">
      <c r="A39" s="260"/>
      <c r="B39" s="261"/>
      <c r="C39" s="262"/>
      <c r="D39" s="261"/>
      <c r="E39" s="261"/>
      <c r="F39" s="261"/>
      <c r="G39" s="263"/>
      <c r="H39" s="3"/>
      <c r="I39" s="3"/>
      <c r="J39" s="3"/>
      <c r="K39" s="3"/>
      <c r="L39" s="3"/>
      <c r="M39" s="3"/>
      <c r="N39" s="3"/>
      <c r="O39" s="3"/>
      <c r="P39" s="3"/>
      <c r="Q39" s="3"/>
      <c r="R39" s="3"/>
      <c r="S39" s="3"/>
      <c r="T39" s="3"/>
      <c r="U39" s="3"/>
      <c r="V39" s="3"/>
      <c r="W39" s="3"/>
      <c r="X39" s="3"/>
      <c r="Y39" s="3"/>
      <c r="AG39" t="s">
        <v>213</v>
      </c>
    </row>
    <row r="40" spans="1:60" x14ac:dyDescent="0.2">
      <c r="A40" s="264"/>
      <c r="B40" s="265"/>
      <c r="C40" s="266"/>
      <c r="D40" s="265"/>
      <c r="E40" s="265"/>
      <c r="F40" s="265"/>
      <c r="G40" s="267"/>
      <c r="H40" s="3"/>
      <c r="I40" s="3"/>
      <c r="J40" s="3"/>
      <c r="K40" s="3"/>
      <c r="L40" s="3"/>
      <c r="M40" s="3"/>
      <c r="N40" s="3"/>
      <c r="O40" s="3"/>
      <c r="P40" s="3"/>
      <c r="Q40" s="3"/>
      <c r="R40" s="3"/>
      <c r="S40" s="3"/>
      <c r="T40" s="3"/>
      <c r="U40" s="3"/>
      <c r="V40" s="3"/>
      <c r="W40" s="3"/>
      <c r="X40" s="3"/>
      <c r="Y40" s="3"/>
    </row>
    <row r="41" spans="1:60" x14ac:dyDescent="0.2">
      <c r="A41" s="264"/>
      <c r="B41" s="265"/>
      <c r="C41" s="266"/>
      <c r="D41" s="265"/>
      <c r="E41" s="265"/>
      <c r="F41" s="265"/>
      <c r="G41" s="267"/>
      <c r="H41" s="3"/>
      <c r="I41" s="3"/>
      <c r="J41" s="3"/>
      <c r="K41" s="3"/>
      <c r="L41" s="3"/>
      <c r="M41" s="3"/>
      <c r="N41" s="3"/>
      <c r="O41" s="3"/>
      <c r="P41" s="3"/>
      <c r="Q41" s="3"/>
      <c r="R41" s="3"/>
      <c r="S41" s="3"/>
      <c r="T41" s="3"/>
      <c r="U41" s="3"/>
      <c r="V41" s="3"/>
      <c r="W41" s="3"/>
      <c r="X41" s="3"/>
      <c r="Y41" s="3"/>
    </row>
    <row r="42" spans="1:60" x14ac:dyDescent="0.2">
      <c r="A42" s="264"/>
      <c r="B42" s="265"/>
      <c r="C42" s="266"/>
      <c r="D42" s="265"/>
      <c r="E42" s="265"/>
      <c r="F42" s="265"/>
      <c r="G42" s="267"/>
      <c r="H42" s="3"/>
      <c r="I42" s="3"/>
      <c r="J42" s="3"/>
      <c r="K42" s="3"/>
      <c r="L42" s="3"/>
      <c r="M42" s="3"/>
      <c r="N42" s="3"/>
      <c r="O42" s="3"/>
      <c r="P42" s="3"/>
      <c r="Q42" s="3"/>
      <c r="R42" s="3"/>
      <c r="S42" s="3"/>
      <c r="T42" s="3"/>
      <c r="U42" s="3"/>
      <c r="V42" s="3"/>
      <c r="W42" s="3"/>
      <c r="X42" s="3"/>
      <c r="Y42" s="3"/>
    </row>
    <row r="43" spans="1:60" x14ac:dyDescent="0.2">
      <c r="A43" s="268"/>
      <c r="B43" s="269"/>
      <c r="C43" s="270"/>
      <c r="D43" s="269"/>
      <c r="E43" s="269"/>
      <c r="F43" s="269"/>
      <c r="G43" s="271"/>
      <c r="H43" s="3"/>
      <c r="I43" s="3"/>
      <c r="J43" s="3"/>
      <c r="K43" s="3"/>
      <c r="L43" s="3"/>
      <c r="M43" s="3"/>
      <c r="N43" s="3"/>
      <c r="O43" s="3"/>
      <c r="P43" s="3"/>
      <c r="Q43" s="3"/>
      <c r="R43" s="3"/>
      <c r="S43" s="3"/>
      <c r="T43" s="3"/>
      <c r="U43" s="3"/>
      <c r="V43" s="3"/>
      <c r="W43" s="3"/>
      <c r="X43" s="3"/>
      <c r="Y43" s="3"/>
    </row>
    <row r="44" spans="1:60" x14ac:dyDescent="0.2">
      <c r="A44" s="3"/>
      <c r="B44" s="4"/>
      <c r="C44" s="184"/>
      <c r="D44" s="6"/>
      <c r="E44" s="3"/>
      <c r="F44" s="3"/>
      <c r="G44" s="3"/>
      <c r="H44" s="3"/>
      <c r="I44" s="3"/>
      <c r="J44" s="3"/>
      <c r="K44" s="3"/>
      <c r="L44" s="3"/>
      <c r="M44" s="3"/>
      <c r="N44" s="3"/>
      <c r="O44" s="3"/>
      <c r="P44" s="3"/>
      <c r="Q44" s="3"/>
      <c r="R44" s="3"/>
      <c r="S44" s="3"/>
      <c r="T44" s="3"/>
      <c r="U44" s="3"/>
      <c r="V44" s="3"/>
      <c r="W44" s="3"/>
      <c r="X44" s="3"/>
      <c r="Y44" s="3"/>
    </row>
    <row r="45" spans="1:60" x14ac:dyDescent="0.2">
      <c r="C45" s="186"/>
      <c r="D45" s="10"/>
      <c r="AG45" t="s">
        <v>215</v>
      </c>
    </row>
    <row r="46" spans="1:60" x14ac:dyDescent="0.2">
      <c r="D46" s="10"/>
    </row>
    <row r="47" spans="1:60" x14ac:dyDescent="0.2">
      <c r="D47" s="10"/>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17">
    <mergeCell ref="A39:G43"/>
    <mergeCell ref="C10:G10"/>
    <mergeCell ref="C12:G12"/>
    <mergeCell ref="C14:G14"/>
    <mergeCell ref="C16:G16"/>
    <mergeCell ref="A1:G1"/>
    <mergeCell ref="C2:G2"/>
    <mergeCell ref="C3:G3"/>
    <mergeCell ref="C4:G4"/>
    <mergeCell ref="A38:C38"/>
    <mergeCell ref="C30:G30"/>
    <mergeCell ref="C18:G18"/>
    <mergeCell ref="C21:G21"/>
    <mergeCell ref="C22:G22"/>
    <mergeCell ref="C24:G24"/>
    <mergeCell ref="C26:G26"/>
    <mergeCell ref="C28:G28"/>
  </mergeCells>
  <pageMargins left="0.59055118110236204" right="0.196850393700787" top="0.78740157499999996" bottom="0.78740157499999996" header="0.3" footer="0.3"/>
  <pageSetup paperSize="9" orientation="portrait"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F33" sqref="F33"/>
    </sheetView>
  </sheetViews>
  <sheetFormatPr defaultRowHeight="12.75" outlineLevelRow="3" x14ac:dyDescent="0.2"/>
  <cols>
    <col min="1" max="1" width="3.42578125" customWidth="1"/>
    <col min="2" max="2" width="12.7109375" style="120" customWidth="1"/>
    <col min="3" max="3" width="38.28515625" style="120" customWidth="1"/>
    <col min="4" max="4" width="4.85546875" customWidth="1"/>
    <col min="5" max="5" width="10.7109375" customWidth="1"/>
    <col min="6" max="6" width="9.85546875" customWidth="1"/>
    <col min="7" max="7" width="12.7109375" customWidth="1"/>
    <col min="8" max="25" width="0" hidden="1" customWidth="1"/>
    <col min="29" max="29" width="0" hidden="1" customWidth="1"/>
    <col min="31" max="41" width="0" hidden="1" customWidth="1"/>
  </cols>
  <sheetData>
    <row r="1" spans="1:60" ht="15.75" customHeight="1" x14ac:dyDescent="0.25">
      <c r="A1" s="247" t="s">
        <v>7</v>
      </c>
      <c r="B1" s="247"/>
      <c r="C1" s="247"/>
      <c r="D1" s="247"/>
      <c r="E1" s="247"/>
      <c r="F1" s="247"/>
      <c r="G1" s="247"/>
      <c r="AG1" t="s">
        <v>135</v>
      </c>
    </row>
    <row r="2" spans="1:60" ht="25.15" customHeight="1" x14ac:dyDescent="0.2">
      <c r="A2" s="139" t="s">
        <v>8</v>
      </c>
      <c r="B2" s="48" t="s">
        <v>43</v>
      </c>
      <c r="C2" s="248" t="s">
        <v>44</v>
      </c>
      <c r="D2" s="249"/>
      <c r="E2" s="249"/>
      <c r="F2" s="249"/>
      <c r="G2" s="250"/>
      <c r="AG2" t="s">
        <v>136</v>
      </c>
    </row>
    <row r="3" spans="1:60" ht="25.15" customHeight="1" x14ac:dyDescent="0.2">
      <c r="A3" s="139" t="s">
        <v>9</v>
      </c>
      <c r="B3" s="48" t="s">
        <v>58</v>
      </c>
      <c r="C3" s="248" t="s">
        <v>335</v>
      </c>
      <c r="D3" s="249"/>
      <c r="E3" s="249"/>
      <c r="F3" s="249"/>
      <c r="G3" s="250"/>
      <c r="AC3" s="120" t="s">
        <v>136</v>
      </c>
      <c r="AG3" t="s">
        <v>138</v>
      </c>
    </row>
    <row r="4" spans="1:60" ht="25.15" customHeight="1" x14ac:dyDescent="0.2">
      <c r="A4" s="140" t="s">
        <v>10</v>
      </c>
      <c r="B4" s="141" t="s">
        <v>58</v>
      </c>
      <c r="C4" s="251" t="s">
        <v>59</v>
      </c>
      <c r="D4" s="252"/>
      <c r="E4" s="252"/>
      <c r="F4" s="252"/>
      <c r="G4" s="253"/>
      <c r="AG4" t="s">
        <v>139</v>
      </c>
    </row>
    <row r="5" spans="1:60" x14ac:dyDescent="0.2">
      <c r="D5" s="10"/>
    </row>
    <row r="6" spans="1:60" ht="38.25" x14ac:dyDescent="0.2">
      <c r="A6" s="143" t="s">
        <v>140</v>
      </c>
      <c r="B6" s="145" t="s">
        <v>141</v>
      </c>
      <c r="C6" s="145" t="s">
        <v>142</v>
      </c>
      <c r="D6" s="144" t="s">
        <v>143</v>
      </c>
      <c r="E6" s="143" t="s">
        <v>144</v>
      </c>
      <c r="F6" s="142" t="s">
        <v>145</v>
      </c>
      <c r="G6" s="143" t="s">
        <v>31</v>
      </c>
      <c r="H6" s="146" t="s">
        <v>32</v>
      </c>
      <c r="I6" s="146" t="s">
        <v>146</v>
      </c>
      <c r="J6" s="146" t="s">
        <v>33</v>
      </c>
      <c r="K6" s="146" t="s">
        <v>147</v>
      </c>
      <c r="L6" s="146" t="s">
        <v>148</v>
      </c>
      <c r="M6" s="146" t="s">
        <v>149</v>
      </c>
      <c r="N6" s="146" t="s">
        <v>150</v>
      </c>
      <c r="O6" s="146" t="s">
        <v>151</v>
      </c>
      <c r="P6" s="146" t="s">
        <v>152</v>
      </c>
      <c r="Q6" s="146" t="s">
        <v>153</v>
      </c>
      <c r="R6" s="146" t="s">
        <v>154</v>
      </c>
      <c r="S6" s="146" t="s">
        <v>155</v>
      </c>
      <c r="T6" s="146" t="s">
        <v>156</v>
      </c>
      <c r="U6" s="146" t="s">
        <v>157</v>
      </c>
      <c r="V6" s="146" t="s">
        <v>158</v>
      </c>
      <c r="W6" s="146" t="s">
        <v>159</v>
      </c>
      <c r="X6" s="146" t="s">
        <v>160</v>
      </c>
      <c r="Y6" s="146" t="s">
        <v>161</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61" t="s">
        <v>162</v>
      </c>
      <c r="B8" s="162" t="s">
        <v>121</v>
      </c>
      <c r="C8" s="181" t="s">
        <v>122</v>
      </c>
      <c r="D8" s="163"/>
      <c r="E8" s="164"/>
      <c r="F8" s="165"/>
      <c r="G8" s="166">
        <f>SUMIF(AG9:AG51,"&lt;&gt;NOR",G9:G51)</f>
        <v>0</v>
      </c>
      <c r="H8" s="160"/>
      <c r="I8" s="160">
        <f>SUM(I9:I51)</f>
        <v>0</v>
      </c>
      <c r="J8" s="160"/>
      <c r="K8" s="160">
        <f>SUM(K9:K51)</f>
        <v>0</v>
      </c>
      <c r="L8" s="160"/>
      <c r="M8" s="160">
        <f>SUM(M9:M51)</f>
        <v>0</v>
      </c>
      <c r="N8" s="159"/>
      <c r="O8" s="159">
        <f>SUM(O9:O51)</f>
        <v>0</v>
      </c>
      <c r="P8" s="159"/>
      <c r="Q8" s="159">
        <f>SUM(Q9:Q51)</f>
        <v>0</v>
      </c>
      <c r="R8" s="160"/>
      <c r="S8" s="160"/>
      <c r="T8" s="160"/>
      <c r="U8" s="160"/>
      <c r="V8" s="160">
        <f>SUM(V9:V51)</f>
        <v>1664.22</v>
      </c>
      <c r="W8" s="160"/>
      <c r="X8" s="160"/>
      <c r="Y8" s="160"/>
      <c r="AG8" t="s">
        <v>163</v>
      </c>
    </row>
    <row r="9" spans="1:60" outlineLevel="1" x14ac:dyDescent="0.2">
      <c r="A9" s="168">
        <v>1</v>
      </c>
      <c r="B9" s="169" t="s">
        <v>216</v>
      </c>
      <c r="C9" s="182" t="s">
        <v>217</v>
      </c>
      <c r="D9" s="170" t="s">
        <v>218</v>
      </c>
      <c r="E9" s="171">
        <v>206.32499999999999</v>
      </c>
      <c r="F9" s="172"/>
      <c r="G9" s="173">
        <f>ROUND(E9*F9,2)</f>
        <v>0</v>
      </c>
      <c r="H9" s="158"/>
      <c r="I9" s="157">
        <f>ROUND(E9*H9,2)</f>
        <v>0</v>
      </c>
      <c r="J9" s="158"/>
      <c r="K9" s="157">
        <f>ROUND(E9*J9,2)</f>
        <v>0</v>
      </c>
      <c r="L9" s="157">
        <v>21</v>
      </c>
      <c r="M9" s="157">
        <f>G9*(1+L9/100)</f>
        <v>0</v>
      </c>
      <c r="N9" s="156">
        <v>0</v>
      </c>
      <c r="O9" s="156">
        <f>ROUND(E9*N9,2)</f>
        <v>0</v>
      </c>
      <c r="P9" s="156">
        <v>0</v>
      </c>
      <c r="Q9" s="156">
        <f>ROUND(E9*P9,2)</f>
        <v>0</v>
      </c>
      <c r="R9" s="157"/>
      <c r="S9" s="157" t="s">
        <v>167</v>
      </c>
      <c r="T9" s="157" t="s">
        <v>167</v>
      </c>
      <c r="U9" s="157">
        <v>3.5329999999999999</v>
      </c>
      <c r="V9" s="157">
        <f>ROUND(E9*U9,2)</f>
        <v>728.95</v>
      </c>
      <c r="W9" s="157"/>
      <c r="X9" s="157" t="s">
        <v>219</v>
      </c>
      <c r="Y9" s="157" t="s">
        <v>170</v>
      </c>
      <c r="Z9" s="147"/>
      <c r="AA9" s="147"/>
      <c r="AB9" s="147"/>
      <c r="AC9" s="147"/>
      <c r="AD9" s="147"/>
      <c r="AE9" s="147"/>
      <c r="AF9" s="147"/>
      <c r="AG9" s="147" t="s">
        <v>220</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2" x14ac:dyDescent="0.2">
      <c r="A10" s="154"/>
      <c r="B10" s="155"/>
      <c r="C10" s="189" t="s">
        <v>221</v>
      </c>
      <c r="D10" s="187"/>
      <c r="E10" s="188"/>
      <c r="F10" s="157"/>
      <c r="G10" s="157"/>
      <c r="H10" s="157"/>
      <c r="I10" s="157"/>
      <c r="J10" s="157"/>
      <c r="K10" s="157"/>
      <c r="L10" s="157"/>
      <c r="M10" s="157"/>
      <c r="N10" s="156"/>
      <c r="O10" s="156"/>
      <c r="P10" s="156"/>
      <c r="Q10" s="156"/>
      <c r="R10" s="157"/>
      <c r="S10" s="157"/>
      <c r="T10" s="157"/>
      <c r="U10" s="157"/>
      <c r="V10" s="157"/>
      <c r="W10" s="157"/>
      <c r="X10" s="157"/>
      <c r="Y10" s="157"/>
      <c r="Z10" s="147"/>
      <c r="AA10" s="147"/>
      <c r="AB10" s="147"/>
      <c r="AC10" s="147"/>
      <c r="AD10" s="147"/>
      <c r="AE10" s="147"/>
      <c r="AF10" s="147"/>
      <c r="AG10" s="147" t="s">
        <v>222</v>
      </c>
      <c r="AH10" s="147">
        <v>0</v>
      </c>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7"/>
      <c r="BH10" s="147"/>
    </row>
    <row r="11" spans="1:60" outlineLevel="3" x14ac:dyDescent="0.2">
      <c r="A11" s="154"/>
      <c r="B11" s="155"/>
      <c r="C11" s="189" t="s">
        <v>223</v>
      </c>
      <c r="D11" s="187"/>
      <c r="E11" s="188">
        <v>125.205</v>
      </c>
      <c r="F11" s="157"/>
      <c r="G11" s="157"/>
      <c r="H11" s="157"/>
      <c r="I11" s="157"/>
      <c r="J11" s="157"/>
      <c r="K11" s="157"/>
      <c r="L11" s="157"/>
      <c r="M11" s="157"/>
      <c r="N11" s="156"/>
      <c r="O11" s="156"/>
      <c r="P11" s="156"/>
      <c r="Q11" s="156"/>
      <c r="R11" s="157"/>
      <c r="S11" s="157"/>
      <c r="T11" s="157"/>
      <c r="U11" s="157"/>
      <c r="V11" s="157"/>
      <c r="W11" s="157"/>
      <c r="X11" s="157"/>
      <c r="Y11" s="157"/>
      <c r="Z11" s="147"/>
      <c r="AA11" s="147"/>
      <c r="AB11" s="147"/>
      <c r="AC11" s="147"/>
      <c r="AD11" s="147"/>
      <c r="AE11" s="147"/>
      <c r="AF11" s="147"/>
      <c r="AG11" s="147" t="s">
        <v>222</v>
      </c>
      <c r="AH11" s="147">
        <v>0</v>
      </c>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3" x14ac:dyDescent="0.2">
      <c r="A12" s="154"/>
      <c r="B12" s="155"/>
      <c r="C12" s="189" t="s">
        <v>224</v>
      </c>
      <c r="D12" s="187"/>
      <c r="E12" s="188">
        <v>12.375</v>
      </c>
      <c r="F12" s="157"/>
      <c r="G12" s="157"/>
      <c r="H12" s="157"/>
      <c r="I12" s="157"/>
      <c r="J12" s="157"/>
      <c r="K12" s="157"/>
      <c r="L12" s="157"/>
      <c r="M12" s="157"/>
      <c r="N12" s="156"/>
      <c r="O12" s="156"/>
      <c r="P12" s="156"/>
      <c r="Q12" s="156"/>
      <c r="R12" s="157"/>
      <c r="S12" s="157"/>
      <c r="T12" s="157"/>
      <c r="U12" s="157"/>
      <c r="V12" s="157"/>
      <c r="W12" s="157"/>
      <c r="X12" s="157"/>
      <c r="Y12" s="157"/>
      <c r="Z12" s="147"/>
      <c r="AA12" s="147"/>
      <c r="AB12" s="147"/>
      <c r="AC12" s="147"/>
      <c r="AD12" s="147"/>
      <c r="AE12" s="147"/>
      <c r="AF12" s="147"/>
      <c r="AG12" s="147" t="s">
        <v>222</v>
      </c>
      <c r="AH12" s="147">
        <v>0</v>
      </c>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outlineLevel="3" x14ac:dyDescent="0.2">
      <c r="A13" s="154"/>
      <c r="B13" s="155"/>
      <c r="C13" s="189" t="s">
        <v>225</v>
      </c>
      <c r="D13" s="187"/>
      <c r="E13" s="188">
        <v>59.865000000000002</v>
      </c>
      <c r="F13" s="157"/>
      <c r="G13" s="157"/>
      <c r="H13" s="157"/>
      <c r="I13" s="157"/>
      <c r="J13" s="157"/>
      <c r="K13" s="157"/>
      <c r="L13" s="157"/>
      <c r="M13" s="157"/>
      <c r="N13" s="156"/>
      <c r="O13" s="156"/>
      <c r="P13" s="156"/>
      <c r="Q13" s="156"/>
      <c r="R13" s="157"/>
      <c r="S13" s="157"/>
      <c r="T13" s="157"/>
      <c r="U13" s="157"/>
      <c r="V13" s="157"/>
      <c r="W13" s="157"/>
      <c r="X13" s="157"/>
      <c r="Y13" s="157"/>
      <c r="Z13" s="147"/>
      <c r="AA13" s="147"/>
      <c r="AB13" s="147"/>
      <c r="AC13" s="147"/>
      <c r="AD13" s="147"/>
      <c r="AE13" s="147"/>
      <c r="AF13" s="147"/>
      <c r="AG13" s="147" t="s">
        <v>222</v>
      </c>
      <c r="AH13" s="147">
        <v>0</v>
      </c>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147"/>
      <c r="BH13" s="147"/>
    </row>
    <row r="14" spans="1:60" outlineLevel="3" x14ac:dyDescent="0.2">
      <c r="A14" s="154"/>
      <c r="B14" s="155"/>
      <c r="C14" s="189" t="s">
        <v>226</v>
      </c>
      <c r="D14" s="187"/>
      <c r="E14" s="188">
        <v>16.38</v>
      </c>
      <c r="F14" s="157"/>
      <c r="G14" s="157"/>
      <c r="H14" s="157"/>
      <c r="I14" s="157"/>
      <c r="J14" s="157"/>
      <c r="K14" s="157"/>
      <c r="L14" s="157"/>
      <c r="M14" s="157"/>
      <c r="N14" s="156"/>
      <c r="O14" s="156"/>
      <c r="P14" s="156"/>
      <c r="Q14" s="156"/>
      <c r="R14" s="157"/>
      <c r="S14" s="157"/>
      <c r="T14" s="157"/>
      <c r="U14" s="157"/>
      <c r="V14" s="157"/>
      <c r="W14" s="157"/>
      <c r="X14" s="157"/>
      <c r="Y14" s="157"/>
      <c r="Z14" s="147"/>
      <c r="AA14" s="147"/>
      <c r="AB14" s="147"/>
      <c r="AC14" s="147"/>
      <c r="AD14" s="147"/>
      <c r="AE14" s="147"/>
      <c r="AF14" s="147"/>
      <c r="AG14" s="147" t="s">
        <v>222</v>
      </c>
      <c r="AH14" s="147">
        <v>0</v>
      </c>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outlineLevel="3" x14ac:dyDescent="0.2">
      <c r="A15" s="154"/>
      <c r="B15" s="155"/>
      <c r="C15" s="189" t="s">
        <v>227</v>
      </c>
      <c r="D15" s="187"/>
      <c r="E15" s="188">
        <v>-9</v>
      </c>
      <c r="F15" s="157"/>
      <c r="G15" s="157"/>
      <c r="H15" s="157"/>
      <c r="I15" s="157"/>
      <c r="J15" s="157"/>
      <c r="K15" s="157"/>
      <c r="L15" s="157"/>
      <c r="M15" s="157"/>
      <c r="N15" s="156"/>
      <c r="O15" s="156"/>
      <c r="P15" s="156"/>
      <c r="Q15" s="156"/>
      <c r="R15" s="157"/>
      <c r="S15" s="157"/>
      <c r="T15" s="157"/>
      <c r="U15" s="157"/>
      <c r="V15" s="157"/>
      <c r="W15" s="157"/>
      <c r="X15" s="157"/>
      <c r="Y15" s="157"/>
      <c r="Z15" s="147"/>
      <c r="AA15" s="147"/>
      <c r="AB15" s="147"/>
      <c r="AC15" s="147"/>
      <c r="AD15" s="147"/>
      <c r="AE15" s="147"/>
      <c r="AF15" s="147"/>
      <c r="AG15" s="147" t="s">
        <v>222</v>
      </c>
      <c r="AH15" s="147">
        <v>0</v>
      </c>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outlineLevel="3" x14ac:dyDescent="0.2">
      <c r="A16" s="154"/>
      <c r="B16" s="155"/>
      <c r="C16" s="189" t="s">
        <v>228</v>
      </c>
      <c r="D16" s="187"/>
      <c r="E16" s="188">
        <v>1.5</v>
      </c>
      <c r="F16" s="157"/>
      <c r="G16" s="157"/>
      <c r="H16" s="157"/>
      <c r="I16" s="157"/>
      <c r="J16" s="157"/>
      <c r="K16" s="157"/>
      <c r="L16" s="157"/>
      <c r="M16" s="157"/>
      <c r="N16" s="156"/>
      <c r="O16" s="156"/>
      <c r="P16" s="156"/>
      <c r="Q16" s="156"/>
      <c r="R16" s="157"/>
      <c r="S16" s="157"/>
      <c r="T16" s="157"/>
      <c r="U16" s="157"/>
      <c r="V16" s="157"/>
      <c r="W16" s="157"/>
      <c r="X16" s="157"/>
      <c r="Y16" s="157"/>
      <c r="Z16" s="147"/>
      <c r="AA16" s="147"/>
      <c r="AB16" s="147"/>
      <c r="AC16" s="147"/>
      <c r="AD16" s="147"/>
      <c r="AE16" s="147"/>
      <c r="AF16" s="147"/>
      <c r="AG16" s="147" t="s">
        <v>222</v>
      </c>
      <c r="AH16" s="147">
        <v>0</v>
      </c>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ht="22.5" outlineLevel="1" x14ac:dyDescent="0.2">
      <c r="A17" s="168">
        <v>2</v>
      </c>
      <c r="B17" s="169" t="s">
        <v>229</v>
      </c>
      <c r="C17" s="182" t="s">
        <v>230</v>
      </c>
      <c r="D17" s="170" t="s">
        <v>218</v>
      </c>
      <c r="E17" s="171">
        <v>192.33500000000001</v>
      </c>
      <c r="F17" s="172"/>
      <c r="G17" s="173">
        <f>ROUND(E17*F17,2)</f>
        <v>0</v>
      </c>
      <c r="H17" s="158"/>
      <c r="I17" s="157">
        <f>ROUND(E17*H17,2)</f>
        <v>0</v>
      </c>
      <c r="J17" s="158"/>
      <c r="K17" s="157">
        <f>ROUND(E17*J17,2)</f>
        <v>0</v>
      </c>
      <c r="L17" s="157">
        <v>21</v>
      </c>
      <c r="M17" s="157">
        <f>G17*(1+L17/100)</f>
        <v>0</v>
      </c>
      <c r="N17" s="156">
        <v>0</v>
      </c>
      <c r="O17" s="156">
        <f>ROUND(E17*N17,2)</f>
        <v>0</v>
      </c>
      <c r="P17" s="156">
        <v>0</v>
      </c>
      <c r="Q17" s="156">
        <f>ROUND(E17*P17,2)</f>
        <v>0</v>
      </c>
      <c r="R17" s="157"/>
      <c r="S17" s="157" t="s">
        <v>167</v>
      </c>
      <c r="T17" s="157" t="s">
        <v>167</v>
      </c>
      <c r="U17" s="157">
        <v>1.0999999999999999E-2</v>
      </c>
      <c r="V17" s="157">
        <f>ROUND(E17*U17,2)</f>
        <v>2.12</v>
      </c>
      <c r="W17" s="157"/>
      <c r="X17" s="157" t="s">
        <v>219</v>
      </c>
      <c r="Y17" s="157" t="s">
        <v>170</v>
      </c>
      <c r="Z17" s="147"/>
      <c r="AA17" s="147"/>
      <c r="AB17" s="147"/>
      <c r="AC17" s="147"/>
      <c r="AD17" s="147"/>
      <c r="AE17" s="147"/>
      <c r="AF17" s="147"/>
      <c r="AG17" s="147" t="s">
        <v>220</v>
      </c>
      <c r="AH17" s="147"/>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outlineLevel="2" x14ac:dyDescent="0.2">
      <c r="A18" s="154"/>
      <c r="B18" s="155"/>
      <c r="C18" s="189" t="s">
        <v>231</v>
      </c>
      <c r="D18" s="187"/>
      <c r="E18" s="188">
        <v>192.33500000000001</v>
      </c>
      <c r="F18" s="157"/>
      <c r="G18" s="157"/>
      <c r="H18" s="157"/>
      <c r="I18" s="157"/>
      <c r="J18" s="157"/>
      <c r="K18" s="157"/>
      <c r="L18" s="157"/>
      <c r="M18" s="157"/>
      <c r="N18" s="156"/>
      <c r="O18" s="156"/>
      <c r="P18" s="156"/>
      <c r="Q18" s="156"/>
      <c r="R18" s="157"/>
      <c r="S18" s="157"/>
      <c r="T18" s="157"/>
      <c r="U18" s="157"/>
      <c r="V18" s="157"/>
      <c r="W18" s="157"/>
      <c r="X18" s="157"/>
      <c r="Y18" s="157"/>
      <c r="Z18" s="147"/>
      <c r="AA18" s="147"/>
      <c r="AB18" s="147"/>
      <c r="AC18" s="147"/>
      <c r="AD18" s="147"/>
      <c r="AE18" s="147"/>
      <c r="AF18" s="147"/>
      <c r="AG18" s="147" t="s">
        <v>222</v>
      </c>
      <c r="AH18" s="147">
        <v>0</v>
      </c>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outlineLevel="1" x14ac:dyDescent="0.2">
      <c r="A19" s="168">
        <v>3</v>
      </c>
      <c r="B19" s="169" t="s">
        <v>232</v>
      </c>
      <c r="C19" s="182" t="s">
        <v>233</v>
      </c>
      <c r="D19" s="170" t="s">
        <v>218</v>
      </c>
      <c r="E19" s="171">
        <v>961.69500000000005</v>
      </c>
      <c r="F19" s="172"/>
      <c r="G19" s="173">
        <f>ROUND(E19*F19,2)</f>
        <v>0</v>
      </c>
      <c r="H19" s="158"/>
      <c r="I19" s="157">
        <f>ROUND(E19*H19,2)</f>
        <v>0</v>
      </c>
      <c r="J19" s="158"/>
      <c r="K19" s="157">
        <f>ROUND(E19*J19,2)</f>
        <v>0</v>
      </c>
      <c r="L19" s="157">
        <v>21</v>
      </c>
      <c r="M19" s="157">
        <f>G19*(1+L19/100)</f>
        <v>0</v>
      </c>
      <c r="N19" s="156">
        <v>0</v>
      </c>
      <c r="O19" s="156">
        <f>ROUND(E19*N19,2)</f>
        <v>0</v>
      </c>
      <c r="P19" s="156">
        <v>0</v>
      </c>
      <c r="Q19" s="156">
        <f>ROUND(E19*P19,2)</f>
        <v>0</v>
      </c>
      <c r="R19" s="157"/>
      <c r="S19" s="157" t="s">
        <v>167</v>
      </c>
      <c r="T19" s="157" t="s">
        <v>167</v>
      </c>
      <c r="U19" s="157">
        <v>0</v>
      </c>
      <c r="V19" s="157">
        <f>ROUND(E19*U19,2)</f>
        <v>0</v>
      </c>
      <c r="W19" s="157"/>
      <c r="X19" s="157" t="s">
        <v>219</v>
      </c>
      <c r="Y19" s="157" t="s">
        <v>170</v>
      </c>
      <c r="Z19" s="147"/>
      <c r="AA19" s="147"/>
      <c r="AB19" s="147"/>
      <c r="AC19" s="147"/>
      <c r="AD19" s="147"/>
      <c r="AE19" s="147"/>
      <c r="AF19" s="147"/>
      <c r="AG19" s="147" t="s">
        <v>220</v>
      </c>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outlineLevel="2" x14ac:dyDescent="0.2">
      <c r="A20" s="154"/>
      <c r="B20" s="155"/>
      <c r="C20" s="189" t="s">
        <v>234</v>
      </c>
      <c r="D20" s="187"/>
      <c r="E20" s="188">
        <v>961.69500000000005</v>
      </c>
      <c r="F20" s="157"/>
      <c r="G20" s="157"/>
      <c r="H20" s="157"/>
      <c r="I20" s="157"/>
      <c r="J20" s="157"/>
      <c r="K20" s="157"/>
      <c r="L20" s="157"/>
      <c r="M20" s="157"/>
      <c r="N20" s="156"/>
      <c r="O20" s="156"/>
      <c r="P20" s="156"/>
      <c r="Q20" s="156"/>
      <c r="R20" s="157"/>
      <c r="S20" s="157"/>
      <c r="T20" s="157"/>
      <c r="U20" s="157"/>
      <c r="V20" s="157"/>
      <c r="W20" s="157"/>
      <c r="X20" s="157"/>
      <c r="Y20" s="157"/>
      <c r="Z20" s="147"/>
      <c r="AA20" s="147"/>
      <c r="AB20" s="147"/>
      <c r="AC20" s="147"/>
      <c r="AD20" s="147"/>
      <c r="AE20" s="147"/>
      <c r="AF20" s="147"/>
      <c r="AG20" s="147" t="s">
        <v>222</v>
      </c>
      <c r="AH20" s="147">
        <v>0</v>
      </c>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ht="22.5" outlineLevel="1" x14ac:dyDescent="0.2">
      <c r="A21" s="168">
        <v>4</v>
      </c>
      <c r="B21" s="169" t="s">
        <v>235</v>
      </c>
      <c r="C21" s="182" t="s">
        <v>236</v>
      </c>
      <c r="D21" s="170" t="s">
        <v>218</v>
      </c>
      <c r="E21" s="171">
        <v>220.315</v>
      </c>
      <c r="F21" s="172"/>
      <c r="G21" s="173">
        <f>ROUND(E21*F21,2)</f>
        <v>0</v>
      </c>
      <c r="H21" s="158"/>
      <c r="I21" s="157">
        <f>ROUND(E21*H21,2)</f>
        <v>0</v>
      </c>
      <c r="J21" s="158"/>
      <c r="K21" s="157">
        <f>ROUND(E21*J21,2)</f>
        <v>0</v>
      </c>
      <c r="L21" s="157">
        <v>21</v>
      </c>
      <c r="M21" s="157">
        <f>G21*(1+L21/100)</f>
        <v>0</v>
      </c>
      <c r="N21" s="156">
        <v>0</v>
      </c>
      <c r="O21" s="156">
        <f>ROUND(E21*N21,2)</f>
        <v>0</v>
      </c>
      <c r="P21" s="156">
        <v>0</v>
      </c>
      <c r="Q21" s="156">
        <f>ROUND(E21*P21,2)</f>
        <v>0</v>
      </c>
      <c r="R21" s="157"/>
      <c r="S21" s="157" t="s">
        <v>167</v>
      </c>
      <c r="T21" s="157" t="s">
        <v>167</v>
      </c>
      <c r="U21" s="157">
        <v>0.66800000000000004</v>
      </c>
      <c r="V21" s="157">
        <f>ROUND(E21*U21,2)</f>
        <v>147.16999999999999</v>
      </c>
      <c r="W21" s="157"/>
      <c r="X21" s="157" t="s">
        <v>219</v>
      </c>
      <c r="Y21" s="157" t="s">
        <v>170</v>
      </c>
      <c r="Z21" s="147"/>
      <c r="AA21" s="147"/>
      <c r="AB21" s="147"/>
      <c r="AC21" s="147"/>
      <c r="AD21" s="147"/>
      <c r="AE21" s="147"/>
      <c r="AF21" s="147"/>
      <c r="AG21" s="147" t="s">
        <v>220</v>
      </c>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2" x14ac:dyDescent="0.2">
      <c r="A22" s="154"/>
      <c r="B22" s="155"/>
      <c r="C22" s="189" t="s">
        <v>231</v>
      </c>
      <c r="D22" s="187"/>
      <c r="E22" s="188">
        <v>192.33500000000001</v>
      </c>
      <c r="F22" s="157"/>
      <c r="G22" s="157"/>
      <c r="H22" s="157"/>
      <c r="I22" s="157"/>
      <c r="J22" s="157"/>
      <c r="K22" s="157"/>
      <c r="L22" s="157"/>
      <c r="M22" s="157"/>
      <c r="N22" s="156"/>
      <c r="O22" s="156"/>
      <c r="P22" s="156"/>
      <c r="Q22" s="156"/>
      <c r="R22" s="157"/>
      <c r="S22" s="157"/>
      <c r="T22" s="157"/>
      <c r="U22" s="157"/>
      <c r="V22" s="157"/>
      <c r="W22" s="157"/>
      <c r="X22" s="157"/>
      <c r="Y22" s="157"/>
      <c r="Z22" s="147"/>
      <c r="AA22" s="147"/>
      <c r="AB22" s="147"/>
      <c r="AC22" s="147"/>
      <c r="AD22" s="147"/>
      <c r="AE22" s="147"/>
      <c r="AF22" s="147"/>
      <c r="AG22" s="147" t="s">
        <v>222</v>
      </c>
      <c r="AH22" s="147">
        <v>0</v>
      </c>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outlineLevel="3" x14ac:dyDescent="0.2">
      <c r="A23" s="154"/>
      <c r="B23" s="155"/>
      <c r="C23" s="189" t="s">
        <v>237</v>
      </c>
      <c r="D23" s="187"/>
      <c r="E23" s="188">
        <v>27.98</v>
      </c>
      <c r="F23" s="157"/>
      <c r="G23" s="157"/>
      <c r="H23" s="157"/>
      <c r="I23" s="157"/>
      <c r="J23" s="157"/>
      <c r="K23" s="157"/>
      <c r="L23" s="157"/>
      <c r="M23" s="157"/>
      <c r="N23" s="156"/>
      <c r="O23" s="156"/>
      <c r="P23" s="156"/>
      <c r="Q23" s="156"/>
      <c r="R23" s="157"/>
      <c r="S23" s="157"/>
      <c r="T23" s="157"/>
      <c r="U23" s="157"/>
      <c r="V23" s="157"/>
      <c r="W23" s="157"/>
      <c r="X23" s="157"/>
      <c r="Y23" s="157"/>
      <c r="Z23" s="147"/>
      <c r="AA23" s="147"/>
      <c r="AB23" s="147"/>
      <c r="AC23" s="147"/>
      <c r="AD23" s="147"/>
      <c r="AE23" s="147"/>
      <c r="AF23" s="147"/>
      <c r="AG23" s="147" t="s">
        <v>222</v>
      </c>
      <c r="AH23" s="147">
        <v>0</v>
      </c>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outlineLevel="1" x14ac:dyDescent="0.2">
      <c r="A24" s="168">
        <v>5</v>
      </c>
      <c r="B24" s="169" t="s">
        <v>238</v>
      </c>
      <c r="C24" s="182" t="s">
        <v>239</v>
      </c>
      <c r="D24" s="170" t="s">
        <v>218</v>
      </c>
      <c r="E24" s="171">
        <v>1101.575</v>
      </c>
      <c r="F24" s="172"/>
      <c r="G24" s="173">
        <f>ROUND(E24*F24,2)</f>
        <v>0</v>
      </c>
      <c r="H24" s="158"/>
      <c r="I24" s="157">
        <f>ROUND(E24*H24,2)</f>
        <v>0</v>
      </c>
      <c r="J24" s="158"/>
      <c r="K24" s="157">
        <f>ROUND(E24*J24,2)</f>
        <v>0</v>
      </c>
      <c r="L24" s="157">
        <v>21</v>
      </c>
      <c r="M24" s="157">
        <f>G24*(1+L24/100)</f>
        <v>0</v>
      </c>
      <c r="N24" s="156">
        <v>0</v>
      </c>
      <c r="O24" s="156">
        <f>ROUND(E24*N24,2)</f>
        <v>0</v>
      </c>
      <c r="P24" s="156">
        <v>0</v>
      </c>
      <c r="Q24" s="156">
        <f>ROUND(E24*P24,2)</f>
        <v>0</v>
      </c>
      <c r="R24" s="157"/>
      <c r="S24" s="157" t="s">
        <v>167</v>
      </c>
      <c r="T24" s="157" t="s">
        <v>167</v>
      </c>
      <c r="U24" s="157">
        <v>0.59099999999999997</v>
      </c>
      <c r="V24" s="157">
        <f>ROUND(E24*U24,2)</f>
        <v>651.03</v>
      </c>
      <c r="W24" s="157"/>
      <c r="X24" s="157" t="s">
        <v>219</v>
      </c>
      <c r="Y24" s="157" t="s">
        <v>170</v>
      </c>
      <c r="Z24" s="147"/>
      <c r="AA24" s="147"/>
      <c r="AB24" s="147"/>
      <c r="AC24" s="147"/>
      <c r="AD24" s="147"/>
      <c r="AE24" s="147"/>
      <c r="AF24" s="147"/>
      <c r="AG24" s="147" t="s">
        <v>220</v>
      </c>
      <c r="AH24" s="147"/>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2" x14ac:dyDescent="0.2">
      <c r="A25" s="154"/>
      <c r="B25" s="155"/>
      <c r="C25" s="189" t="s">
        <v>240</v>
      </c>
      <c r="D25" s="187"/>
      <c r="E25" s="188">
        <v>961.67499999999995</v>
      </c>
      <c r="F25" s="157"/>
      <c r="G25" s="157"/>
      <c r="H25" s="157"/>
      <c r="I25" s="157"/>
      <c r="J25" s="157"/>
      <c r="K25" s="157"/>
      <c r="L25" s="157"/>
      <c r="M25" s="157"/>
      <c r="N25" s="156"/>
      <c r="O25" s="156"/>
      <c r="P25" s="156"/>
      <c r="Q25" s="156"/>
      <c r="R25" s="157"/>
      <c r="S25" s="157"/>
      <c r="T25" s="157"/>
      <c r="U25" s="157"/>
      <c r="V25" s="157"/>
      <c r="W25" s="157"/>
      <c r="X25" s="157"/>
      <c r="Y25" s="157"/>
      <c r="Z25" s="147"/>
      <c r="AA25" s="147"/>
      <c r="AB25" s="147"/>
      <c r="AC25" s="147"/>
      <c r="AD25" s="147"/>
      <c r="AE25" s="147"/>
      <c r="AF25" s="147"/>
      <c r="AG25" s="147" t="s">
        <v>222</v>
      </c>
      <c r="AH25" s="147">
        <v>0</v>
      </c>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ht="22.5" outlineLevel="3" x14ac:dyDescent="0.2">
      <c r="A26" s="154"/>
      <c r="B26" s="155"/>
      <c r="C26" s="189" t="s">
        <v>241</v>
      </c>
      <c r="D26" s="187"/>
      <c r="E26" s="188">
        <v>139.9</v>
      </c>
      <c r="F26" s="157"/>
      <c r="G26" s="157"/>
      <c r="H26" s="157"/>
      <c r="I26" s="157"/>
      <c r="J26" s="157"/>
      <c r="K26" s="157"/>
      <c r="L26" s="157"/>
      <c r="M26" s="157"/>
      <c r="N26" s="156"/>
      <c r="O26" s="156"/>
      <c r="P26" s="156"/>
      <c r="Q26" s="156"/>
      <c r="R26" s="157"/>
      <c r="S26" s="157"/>
      <c r="T26" s="157"/>
      <c r="U26" s="157"/>
      <c r="V26" s="157"/>
      <c r="W26" s="157"/>
      <c r="X26" s="157"/>
      <c r="Y26" s="157"/>
      <c r="Z26" s="147"/>
      <c r="AA26" s="147"/>
      <c r="AB26" s="147"/>
      <c r="AC26" s="147"/>
      <c r="AD26" s="147"/>
      <c r="AE26" s="147"/>
      <c r="AF26" s="147"/>
      <c r="AG26" s="147" t="s">
        <v>222</v>
      </c>
      <c r="AH26" s="147">
        <v>0</v>
      </c>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outlineLevel="1" x14ac:dyDescent="0.2">
      <c r="A27" s="168">
        <v>6</v>
      </c>
      <c r="B27" s="169" t="s">
        <v>242</v>
      </c>
      <c r="C27" s="182" t="s">
        <v>243</v>
      </c>
      <c r="D27" s="170" t="s">
        <v>218</v>
      </c>
      <c r="E27" s="171">
        <v>13.99</v>
      </c>
      <c r="F27" s="172"/>
      <c r="G27" s="173">
        <f>ROUND(E27*F27,2)</f>
        <v>0</v>
      </c>
      <c r="H27" s="158"/>
      <c r="I27" s="157">
        <f>ROUND(E27*H27,2)</f>
        <v>0</v>
      </c>
      <c r="J27" s="158"/>
      <c r="K27" s="157">
        <f>ROUND(E27*J27,2)</f>
        <v>0</v>
      </c>
      <c r="L27" s="157">
        <v>21</v>
      </c>
      <c r="M27" s="157">
        <f>G27*(1+L27/100)</f>
        <v>0</v>
      </c>
      <c r="N27" s="156">
        <v>0</v>
      </c>
      <c r="O27" s="156">
        <f>ROUND(E27*N27,2)</f>
        <v>0</v>
      </c>
      <c r="P27" s="156">
        <v>0</v>
      </c>
      <c r="Q27" s="156">
        <f>ROUND(E27*P27,2)</f>
        <v>0</v>
      </c>
      <c r="R27" s="157"/>
      <c r="S27" s="157" t="s">
        <v>167</v>
      </c>
      <c r="T27" s="157" t="s">
        <v>167</v>
      </c>
      <c r="U27" s="157">
        <v>1.9379999999999999</v>
      </c>
      <c r="V27" s="157">
        <f>ROUND(E27*U27,2)</f>
        <v>27.11</v>
      </c>
      <c r="W27" s="157"/>
      <c r="X27" s="157" t="s">
        <v>219</v>
      </c>
      <c r="Y27" s="157" t="s">
        <v>170</v>
      </c>
      <c r="Z27" s="147"/>
      <c r="AA27" s="147"/>
      <c r="AB27" s="147"/>
      <c r="AC27" s="147"/>
      <c r="AD27" s="147"/>
      <c r="AE27" s="147"/>
      <c r="AF27" s="147"/>
      <c r="AG27" s="147" t="s">
        <v>220</v>
      </c>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2" x14ac:dyDescent="0.2">
      <c r="A28" s="154"/>
      <c r="B28" s="155"/>
      <c r="C28" s="189" t="s">
        <v>221</v>
      </c>
      <c r="D28" s="187"/>
      <c r="E28" s="188"/>
      <c r="F28" s="157"/>
      <c r="G28" s="157"/>
      <c r="H28" s="157"/>
      <c r="I28" s="157"/>
      <c r="J28" s="157"/>
      <c r="K28" s="157"/>
      <c r="L28" s="157"/>
      <c r="M28" s="157"/>
      <c r="N28" s="156"/>
      <c r="O28" s="156"/>
      <c r="P28" s="156"/>
      <c r="Q28" s="156"/>
      <c r="R28" s="157"/>
      <c r="S28" s="157"/>
      <c r="T28" s="157"/>
      <c r="U28" s="157"/>
      <c r="V28" s="157"/>
      <c r="W28" s="157"/>
      <c r="X28" s="157"/>
      <c r="Y28" s="157"/>
      <c r="Z28" s="147"/>
      <c r="AA28" s="147"/>
      <c r="AB28" s="147"/>
      <c r="AC28" s="147"/>
      <c r="AD28" s="147"/>
      <c r="AE28" s="147"/>
      <c r="AF28" s="147"/>
      <c r="AG28" s="147" t="s">
        <v>222</v>
      </c>
      <c r="AH28" s="147">
        <v>0</v>
      </c>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outlineLevel="3" x14ac:dyDescent="0.2">
      <c r="A29" s="154"/>
      <c r="B29" s="155"/>
      <c r="C29" s="189" t="s">
        <v>244</v>
      </c>
      <c r="D29" s="187"/>
      <c r="E29" s="188"/>
      <c r="F29" s="157"/>
      <c r="G29" s="157"/>
      <c r="H29" s="157"/>
      <c r="I29" s="157"/>
      <c r="J29" s="157"/>
      <c r="K29" s="157"/>
      <c r="L29" s="157"/>
      <c r="M29" s="157"/>
      <c r="N29" s="156"/>
      <c r="O29" s="156"/>
      <c r="P29" s="156"/>
      <c r="Q29" s="156"/>
      <c r="R29" s="157"/>
      <c r="S29" s="157"/>
      <c r="T29" s="157"/>
      <c r="U29" s="157"/>
      <c r="V29" s="157"/>
      <c r="W29" s="157"/>
      <c r="X29" s="157"/>
      <c r="Y29" s="157"/>
      <c r="Z29" s="147"/>
      <c r="AA29" s="147"/>
      <c r="AB29" s="147"/>
      <c r="AC29" s="147"/>
      <c r="AD29" s="147"/>
      <c r="AE29" s="147"/>
      <c r="AF29" s="147"/>
      <c r="AG29" s="147" t="s">
        <v>222</v>
      </c>
      <c r="AH29" s="147">
        <v>0</v>
      </c>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outlineLevel="3" x14ac:dyDescent="0.2">
      <c r="A30" s="154"/>
      <c r="B30" s="155"/>
      <c r="C30" s="189" t="s">
        <v>245</v>
      </c>
      <c r="D30" s="187"/>
      <c r="E30" s="188">
        <v>9.82</v>
      </c>
      <c r="F30" s="157"/>
      <c r="G30" s="157"/>
      <c r="H30" s="157"/>
      <c r="I30" s="157"/>
      <c r="J30" s="157"/>
      <c r="K30" s="157"/>
      <c r="L30" s="157"/>
      <c r="M30" s="157"/>
      <c r="N30" s="156"/>
      <c r="O30" s="156"/>
      <c r="P30" s="156"/>
      <c r="Q30" s="156"/>
      <c r="R30" s="157"/>
      <c r="S30" s="157"/>
      <c r="T30" s="157"/>
      <c r="U30" s="157"/>
      <c r="V30" s="157"/>
      <c r="W30" s="157"/>
      <c r="X30" s="157"/>
      <c r="Y30" s="157"/>
      <c r="Z30" s="147"/>
      <c r="AA30" s="147"/>
      <c r="AB30" s="147"/>
      <c r="AC30" s="147"/>
      <c r="AD30" s="147"/>
      <c r="AE30" s="147"/>
      <c r="AF30" s="147"/>
      <c r="AG30" s="147" t="s">
        <v>222</v>
      </c>
      <c r="AH30" s="147">
        <v>0</v>
      </c>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3" x14ac:dyDescent="0.2">
      <c r="A31" s="154"/>
      <c r="B31" s="155"/>
      <c r="C31" s="189" t="s">
        <v>246</v>
      </c>
      <c r="D31" s="187"/>
      <c r="E31" s="188">
        <v>1.1000000000000001</v>
      </c>
      <c r="F31" s="157"/>
      <c r="G31" s="157"/>
      <c r="H31" s="157"/>
      <c r="I31" s="157"/>
      <c r="J31" s="157"/>
      <c r="K31" s="157"/>
      <c r="L31" s="157"/>
      <c r="M31" s="157"/>
      <c r="N31" s="156"/>
      <c r="O31" s="156"/>
      <c r="P31" s="156"/>
      <c r="Q31" s="156"/>
      <c r="R31" s="157"/>
      <c r="S31" s="157"/>
      <c r="T31" s="157"/>
      <c r="U31" s="157"/>
      <c r="V31" s="157"/>
      <c r="W31" s="157"/>
      <c r="X31" s="157"/>
      <c r="Y31" s="157"/>
      <c r="Z31" s="147"/>
      <c r="AA31" s="147"/>
      <c r="AB31" s="147"/>
      <c r="AC31" s="147"/>
      <c r="AD31" s="147"/>
      <c r="AE31" s="147"/>
      <c r="AF31" s="147"/>
      <c r="AG31" s="147" t="s">
        <v>222</v>
      </c>
      <c r="AH31" s="147">
        <v>0</v>
      </c>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outlineLevel="3" x14ac:dyDescent="0.2">
      <c r="A32" s="154"/>
      <c r="B32" s="155"/>
      <c r="C32" s="189" t="s">
        <v>247</v>
      </c>
      <c r="D32" s="187"/>
      <c r="E32" s="188">
        <v>3.07</v>
      </c>
      <c r="F32" s="157"/>
      <c r="G32" s="157"/>
      <c r="H32" s="157"/>
      <c r="I32" s="157"/>
      <c r="J32" s="157"/>
      <c r="K32" s="157"/>
      <c r="L32" s="157"/>
      <c r="M32" s="157"/>
      <c r="N32" s="156"/>
      <c r="O32" s="156"/>
      <c r="P32" s="156"/>
      <c r="Q32" s="156"/>
      <c r="R32" s="157"/>
      <c r="S32" s="157"/>
      <c r="T32" s="157"/>
      <c r="U32" s="157"/>
      <c r="V32" s="157"/>
      <c r="W32" s="157"/>
      <c r="X32" s="157"/>
      <c r="Y32" s="157"/>
      <c r="Z32" s="147"/>
      <c r="AA32" s="147"/>
      <c r="AB32" s="147"/>
      <c r="AC32" s="147"/>
      <c r="AD32" s="147"/>
      <c r="AE32" s="147"/>
      <c r="AF32" s="147"/>
      <c r="AG32" s="147" t="s">
        <v>222</v>
      </c>
      <c r="AH32" s="147">
        <v>0</v>
      </c>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outlineLevel="1" x14ac:dyDescent="0.2">
      <c r="A33" s="168">
        <v>7</v>
      </c>
      <c r="B33" s="169" t="s">
        <v>248</v>
      </c>
      <c r="C33" s="182" t="s">
        <v>249</v>
      </c>
      <c r="D33" s="170" t="s">
        <v>218</v>
      </c>
      <c r="E33" s="171">
        <v>13.99</v>
      </c>
      <c r="F33" s="172"/>
      <c r="G33" s="173">
        <f>ROUND(E33*F33,2)</f>
        <v>0</v>
      </c>
      <c r="H33" s="158"/>
      <c r="I33" s="157">
        <f>ROUND(E33*H33,2)</f>
        <v>0</v>
      </c>
      <c r="J33" s="158"/>
      <c r="K33" s="157">
        <f>ROUND(E33*J33,2)</f>
        <v>0</v>
      </c>
      <c r="L33" s="157">
        <v>21</v>
      </c>
      <c r="M33" s="157">
        <f>G33*(1+L33/100)</f>
        <v>0</v>
      </c>
      <c r="N33" s="156">
        <v>0</v>
      </c>
      <c r="O33" s="156">
        <f>ROUND(E33*N33,2)</f>
        <v>0</v>
      </c>
      <c r="P33" s="156">
        <v>0</v>
      </c>
      <c r="Q33" s="156">
        <f>ROUND(E33*P33,2)</f>
        <v>0</v>
      </c>
      <c r="R33" s="157"/>
      <c r="S33" s="157" t="s">
        <v>167</v>
      </c>
      <c r="T33" s="157" t="s">
        <v>167</v>
      </c>
      <c r="U33" s="157">
        <v>2.1949999999999998</v>
      </c>
      <c r="V33" s="157">
        <f>ROUND(E33*U33,2)</f>
        <v>30.71</v>
      </c>
      <c r="W33" s="157"/>
      <c r="X33" s="157" t="s">
        <v>219</v>
      </c>
      <c r="Y33" s="157" t="s">
        <v>170</v>
      </c>
      <c r="Z33" s="147"/>
      <c r="AA33" s="147"/>
      <c r="AB33" s="147"/>
      <c r="AC33" s="147"/>
      <c r="AD33" s="147"/>
      <c r="AE33" s="147"/>
      <c r="AF33" s="147"/>
      <c r="AG33" s="147" t="s">
        <v>220</v>
      </c>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2" x14ac:dyDescent="0.2">
      <c r="A34" s="154"/>
      <c r="B34" s="155"/>
      <c r="C34" s="189" t="s">
        <v>221</v>
      </c>
      <c r="D34" s="187"/>
      <c r="E34" s="188"/>
      <c r="F34" s="157"/>
      <c r="G34" s="157"/>
      <c r="H34" s="157"/>
      <c r="I34" s="157"/>
      <c r="J34" s="157"/>
      <c r="K34" s="157"/>
      <c r="L34" s="157"/>
      <c r="M34" s="157"/>
      <c r="N34" s="156"/>
      <c r="O34" s="156"/>
      <c r="P34" s="156"/>
      <c r="Q34" s="156"/>
      <c r="R34" s="157"/>
      <c r="S34" s="157"/>
      <c r="T34" s="157"/>
      <c r="U34" s="157"/>
      <c r="V34" s="157"/>
      <c r="W34" s="157"/>
      <c r="X34" s="157"/>
      <c r="Y34" s="157"/>
      <c r="Z34" s="147"/>
      <c r="AA34" s="147"/>
      <c r="AB34" s="147"/>
      <c r="AC34" s="147"/>
      <c r="AD34" s="147"/>
      <c r="AE34" s="147"/>
      <c r="AF34" s="147"/>
      <c r="AG34" s="147" t="s">
        <v>222</v>
      </c>
      <c r="AH34" s="147">
        <v>0</v>
      </c>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outlineLevel="3" x14ac:dyDescent="0.2">
      <c r="A35" s="154"/>
      <c r="B35" s="155"/>
      <c r="C35" s="189" t="s">
        <v>244</v>
      </c>
      <c r="D35" s="187"/>
      <c r="E35" s="188"/>
      <c r="F35" s="157"/>
      <c r="G35" s="157"/>
      <c r="H35" s="157"/>
      <c r="I35" s="157"/>
      <c r="J35" s="157"/>
      <c r="K35" s="157"/>
      <c r="L35" s="157"/>
      <c r="M35" s="157"/>
      <c r="N35" s="156"/>
      <c r="O35" s="156"/>
      <c r="P35" s="156"/>
      <c r="Q35" s="156"/>
      <c r="R35" s="157"/>
      <c r="S35" s="157"/>
      <c r="T35" s="157"/>
      <c r="U35" s="157"/>
      <c r="V35" s="157"/>
      <c r="W35" s="157"/>
      <c r="X35" s="157"/>
      <c r="Y35" s="157"/>
      <c r="Z35" s="147"/>
      <c r="AA35" s="147"/>
      <c r="AB35" s="147"/>
      <c r="AC35" s="147"/>
      <c r="AD35" s="147"/>
      <c r="AE35" s="147"/>
      <c r="AF35" s="147"/>
      <c r="AG35" s="147" t="s">
        <v>222</v>
      </c>
      <c r="AH35" s="147">
        <v>0</v>
      </c>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3" x14ac:dyDescent="0.2">
      <c r="A36" s="154"/>
      <c r="B36" s="155"/>
      <c r="C36" s="189" t="s">
        <v>245</v>
      </c>
      <c r="D36" s="187"/>
      <c r="E36" s="188">
        <v>9.82</v>
      </c>
      <c r="F36" s="157"/>
      <c r="G36" s="157"/>
      <c r="H36" s="157"/>
      <c r="I36" s="157"/>
      <c r="J36" s="157"/>
      <c r="K36" s="157"/>
      <c r="L36" s="157"/>
      <c r="M36" s="157"/>
      <c r="N36" s="156"/>
      <c r="O36" s="156"/>
      <c r="P36" s="156"/>
      <c r="Q36" s="156"/>
      <c r="R36" s="157"/>
      <c r="S36" s="157"/>
      <c r="T36" s="157"/>
      <c r="U36" s="157"/>
      <c r="V36" s="157"/>
      <c r="W36" s="157"/>
      <c r="X36" s="157"/>
      <c r="Y36" s="157"/>
      <c r="Z36" s="147"/>
      <c r="AA36" s="147"/>
      <c r="AB36" s="147"/>
      <c r="AC36" s="147"/>
      <c r="AD36" s="147"/>
      <c r="AE36" s="147"/>
      <c r="AF36" s="147"/>
      <c r="AG36" s="147" t="s">
        <v>222</v>
      </c>
      <c r="AH36" s="147">
        <v>0</v>
      </c>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3" x14ac:dyDescent="0.2">
      <c r="A37" s="154"/>
      <c r="B37" s="155"/>
      <c r="C37" s="189" t="s">
        <v>246</v>
      </c>
      <c r="D37" s="187"/>
      <c r="E37" s="188">
        <v>1.1000000000000001</v>
      </c>
      <c r="F37" s="157"/>
      <c r="G37" s="157"/>
      <c r="H37" s="157"/>
      <c r="I37" s="157"/>
      <c r="J37" s="157"/>
      <c r="K37" s="157"/>
      <c r="L37" s="157"/>
      <c r="M37" s="157"/>
      <c r="N37" s="156"/>
      <c r="O37" s="156"/>
      <c r="P37" s="156"/>
      <c r="Q37" s="156"/>
      <c r="R37" s="157"/>
      <c r="S37" s="157"/>
      <c r="T37" s="157"/>
      <c r="U37" s="157"/>
      <c r="V37" s="157"/>
      <c r="W37" s="157"/>
      <c r="X37" s="157"/>
      <c r="Y37" s="157"/>
      <c r="Z37" s="147"/>
      <c r="AA37" s="147"/>
      <c r="AB37" s="147"/>
      <c r="AC37" s="147"/>
      <c r="AD37" s="147"/>
      <c r="AE37" s="147"/>
      <c r="AF37" s="147"/>
      <c r="AG37" s="147" t="s">
        <v>222</v>
      </c>
      <c r="AH37" s="147">
        <v>0</v>
      </c>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3" x14ac:dyDescent="0.2">
      <c r="A38" s="154"/>
      <c r="B38" s="155"/>
      <c r="C38" s="189" t="s">
        <v>247</v>
      </c>
      <c r="D38" s="187"/>
      <c r="E38" s="188">
        <v>3.07</v>
      </c>
      <c r="F38" s="157"/>
      <c r="G38" s="157"/>
      <c r="H38" s="157"/>
      <c r="I38" s="157"/>
      <c r="J38" s="157"/>
      <c r="K38" s="157"/>
      <c r="L38" s="157"/>
      <c r="M38" s="157"/>
      <c r="N38" s="156"/>
      <c r="O38" s="156"/>
      <c r="P38" s="156"/>
      <c r="Q38" s="156"/>
      <c r="R38" s="157"/>
      <c r="S38" s="157"/>
      <c r="T38" s="157"/>
      <c r="U38" s="157"/>
      <c r="V38" s="157"/>
      <c r="W38" s="157"/>
      <c r="X38" s="157"/>
      <c r="Y38" s="157"/>
      <c r="Z38" s="147"/>
      <c r="AA38" s="147"/>
      <c r="AB38" s="147"/>
      <c r="AC38" s="147"/>
      <c r="AD38" s="147"/>
      <c r="AE38" s="147"/>
      <c r="AF38" s="147"/>
      <c r="AG38" s="147" t="s">
        <v>222</v>
      </c>
      <c r="AH38" s="147">
        <v>0</v>
      </c>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outlineLevel="1" x14ac:dyDescent="0.2">
      <c r="A39" s="168">
        <v>8</v>
      </c>
      <c r="B39" s="169" t="s">
        <v>250</v>
      </c>
      <c r="C39" s="182" t="s">
        <v>251</v>
      </c>
      <c r="D39" s="170" t="s">
        <v>218</v>
      </c>
      <c r="E39" s="171">
        <v>13.99</v>
      </c>
      <c r="F39" s="172"/>
      <c r="G39" s="173">
        <f>ROUND(E39*F39,2)</f>
        <v>0</v>
      </c>
      <c r="H39" s="158"/>
      <c r="I39" s="157">
        <f>ROUND(E39*H39,2)</f>
        <v>0</v>
      </c>
      <c r="J39" s="158"/>
      <c r="K39" s="157">
        <f>ROUND(E39*J39,2)</f>
        <v>0</v>
      </c>
      <c r="L39" s="157">
        <v>21</v>
      </c>
      <c r="M39" s="157">
        <f>G39*(1+L39/100)</f>
        <v>0</v>
      </c>
      <c r="N39" s="156">
        <v>0</v>
      </c>
      <c r="O39" s="156">
        <f>ROUND(E39*N39,2)</f>
        <v>0</v>
      </c>
      <c r="P39" s="156">
        <v>0</v>
      </c>
      <c r="Q39" s="156">
        <f>ROUND(E39*P39,2)</f>
        <v>0</v>
      </c>
      <c r="R39" s="157"/>
      <c r="S39" s="157" t="s">
        <v>167</v>
      </c>
      <c r="T39" s="157" t="s">
        <v>167</v>
      </c>
      <c r="U39" s="157">
        <v>0.997</v>
      </c>
      <c r="V39" s="157">
        <f>ROUND(E39*U39,2)</f>
        <v>13.95</v>
      </c>
      <c r="W39" s="157"/>
      <c r="X39" s="157" t="s">
        <v>219</v>
      </c>
      <c r="Y39" s="157" t="s">
        <v>170</v>
      </c>
      <c r="Z39" s="147"/>
      <c r="AA39" s="147"/>
      <c r="AB39" s="147"/>
      <c r="AC39" s="147"/>
      <c r="AD39" s="147"/>
      <c r="AE39" s="147"/>
      <c r="AF39" s="147"/>
      <c r="AG39" s="147" t="s">
        <v>220</v>
      </c>
      <c r="AH39" s="147"/>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outlineLevel="2" x14ac:dyDescent="0.2">
      <c r="A40" s="154"/>
      <c r="B40" s="155"/>
      <c r="C40" s="189" t="s">
        <v>221</v>
      </c>
      <c r="D40" s="187"/>
      <c r="E40" s="188"/>
      <c r="F40" s="157"/>
      <c r="G40" s="157"/>
      <c r="H40" s="157"/>
      <c r="I40" s="157"/>
      <c r="J40" s="157"/>
      <c r="K40" s="157"/>
      <c r="L40" s="157"/>
      <c r="M40" s="157"/>
      <c r="N40" s="156"/>
      <c r="O40" s="156"/>
      <c r="P40" s="156"/>
      <c r="Q40" s="156"/>
      <c r="R40" s="157"/>
      <c r="S40" s="157"/>
      <c r="T40" s="157"/>
      <c r="U40" s="157"/>
      <c r="V40" s="157"/>
      <c r="W40" s="157"/>
      <c r="X40" s="157"/>
      <c r="Y40" s="157"/>
      <c r="Z40" s="147"/>
      <c r="AA40" s="147"/>
      <c r="AB40" s="147"/>
      <c r="AC40" s="147"/>
      <c r="AD40" s="147"/>
      <c r="AE40" s="147"/>
      <c r="AF40" s="147"/>
      <c r="AG40" s="147" t="s">
        <v>222</v>
      </c>
      <c r="AH40" s="147">
        <v>0</v>
      </c>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row>
    <row r="41" spans="1:60" outlineLevel="3" x14ac:dyDescent="0.2">
      <c r="A41" s="154"/>
      <c r="B41" s="155"/>
      <c r="C41" s="189" t="s">
        <v>244</v>
      </c>
      <c r="D41" s="187"/>
      <c r="E41" s="188"/>
      <c r="F41" s="157"/>
      <c r="G41" s="157"/>
      <c r="H41" s="157"/>
      <c r="I41" s="157"/>
      <c r="J41" s="157"/>
      <c r="K41" s="157"/>
      <c r="L41" s="157"/>
      <c r="M41" s="157"/>
      <c r="N41" s="156"/>
      <c r="O41" s="156"/>
      <c r="P41" s="156"/>
      <c r="Q41" s="156"/>
      <c r="R41" s="157"/>
      <c r="S41" s="157"/>
      <c r="T41" s="157"/>
      <c r="U41" s="157"/>
      <c r="V41" s="157"/>
      <c r="W41" s="157"/>
      <c r="X41" s="157"/>
      <c r="Y41" s="157"/>
      <c r="Z41" s="147"/>
      <c r="AA41" s="147"/>
      <c r="AB41" s="147"/>
      <c r="AC41" s="147"/>
      <c r="AD41" s="147"/>
      <c r="AE41" s="147"/>
      <c r="AF41" s="147"/>
      <c r="AG41" s="147" t="s">
        <v>222</v>
      </c>
      <c r="AH41" s="147">
        <v>0</v>
      </c>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outlineLevel="3" x14ac:dyDescent="0.2">
      <c r="A42" s="154"/>
      <c r="B42" s="155"/>
      <c r="C42" s="189" t="s">
        <v>245</v>
      </c>
      <c r="D42" s="187"/>
      <c r="E42" s="188">
        <v>9.82</v>
      </c>
      <c r="F42" s="157"/>
      <c r="G42" s="157"/>
      <c r="H42" s="157"/>
      <c r="I42" s="157"/>
      <c r="J42" s="157"/>
      <c r="K42" s="157"/>
      <c r="L42" s="157"/>
      <c r="M42" s="157"/>
      <c r="N42" s="156"/>
      <c r="O42" s="156"/>
      <c r="P42" s="156"/>
      <c r="Q42" s="156"/>
      <c r="R42" s="157"/>
      <c r="S42" s="157"/>
      <c r="T42" s="157"/>
      <c r="U42" s="157"/>
      <c r="V42" s="157"/>
      <c r="W42" s="157"/>
      <c r="X42" s="157"/>
      <c r="Y42" s="157"/>
      <c r="Z42" s="147"/>
      <c r="AA42" s="147"/>
      <c r="AB42" s="147"/>
      <c r="AC42" s="147"/>
      <c r="AD42" s="147"/>
      <c r="AE42" s="147"/>
      <c r="AF42" s="147"/>
      <c r="AG42" s="147" t="s">
        <v>222</v>
      </c>
      <c r="AH42" s="147">
        <v>0</v>
      </c>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outlineLevel="3" x14ac:dyDescent="0.2">
      <c r="A43" s="154"/>
      <c r="B43" s="155"/>
      <c r="C43" s="189" t="s">
        <v>246</v>
      </c>
      <c r="D43" s="187"/>
      <c r="E43" s="188">
        <v>1.1000000000000001</v>
      </c>
      <c r="F43" s="157"/>
      <c r="G43" s="157"/>
      <c r="H43" s="157"/>
      <c r="I43" s="157"/>
      <c r="J43" s="157"/>
      <c r="K43" s="157"/>
      <c r="L43" s="157"/>
      <c r="M43" s="157"/>
      <c r="N43" s="156"/>
      <c r="O43" s="156"/>
      <c r="P43" s="156"/>
      <c r="Q43" s="156"/>
      <c r="R43" s="157"/>
      <c r="S43" s="157"/>
      <c r="T43" s="157"/>
      <c r="U43" s="157"/>
      <c r="V43" s="157"/>
      <c r="W43" s="157"/>
      <c r="X43" s="157"/>
      <c r="Y43" s="157"/>
      <c r="Z43" s="147"/>
      <c r="AA43" s="147"/>
      <c r="AB43" s="147"/>
      <c r="AC43" s="147"/>
      <c r="AD43" s="147"/>
      <c r="AE43" s="147"/>
      <c r="AF43" s="147"/>
      <c r="AG43" s="147" t="s">
        <v>222</v>
      </c>
      <c r="AH43" s="147">
        <v>0</v>
      </c>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outlineLevel="3" x14ac:dyDescent="0.2">
      <c r="A44" s="154"/>
      <c r="B44" s="155"/>
      <c r="C44" s="189" t="s">
        <v>247</v>
      </c>
      <c r="D44" s="187"/>
      <c r="E44" s="188">
        <v>3.07</v>
      </c>
      <c r="F44" s="157"/>
      <c r="G44" s="157"/>
      <c r="H44" s="157"/>
      <c r="I44" s="157"/>
      <c r="J44" s="157"/>
      <c r="K44" s="157"/>
      <c r="L44" s="157"/>
      <c r="M44" s="157"/>
      <c r="N44" s="156"/>
      <c r="O44" s="156"/>
      <c r="P44" s="156"/>
      <c r="Q44" s="156"/>
      <c r="R44" s="157"/>
      <c r="S44" s="157"/>
      <c r="T44" s="157"/>
      <c r="U44" s="157"/>
      <c r="V44" s="157"/>
      <c r="W44" s="157"/>
      <c r="X44" s="157"/>
      <c r="Y44" s="157"/>
      <c r="Z44" s="147"/>
      <c r="AA44" s="147"/>
      <c r="AB44" s="147"/>
      <c r="AC44" s="147"/>
      <c r="AD44" s="147"/>
      <c r="AE44" s="147"/>
      <c r="AF44" s="147"/>
      <c r="AG44" s="147" t="s">
        <v>222</v>
      </c>
      <c r="AH44" s="147">
        <v>0</v>
      </c>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row>
    <row r="45" spans="1:60" outlineLevel="1" x14ac:dyDescent="0.2">
      <c r="A45" s="168">
        <v>9</v>
      </c>
      <c r="B45" s="169" t="s">
        <v>252</v>
      </c>
      <c r="C45" s="182" t="s">
        <v>253</v>
      </c>
      <c r="D45" s="170" t="s">
        <v>254</v>
      </c>
      <c r="E45" s="171">
        <v>658.15</v>
      </c>
      <c r="F45" s="172"/>
      <c r="G45" s="173">
        <f>ROUND(E45*F45,2)</f>
        <v>0</v>
      </c>
      <c r="H45" s="158"/>
      <c r="I45" s="157">
        <f>ROUND(E45*H45,2)</f>
        <v>0</v>
      </c>
      <c r="J45" s="158"/>
      <c r="K45" s="157">
        <f>ROUND(E45*J45,2)</f>
        <v>0</v>
      </c>
      <c r="L45" s="157">
        <v>21</v>
      </c>
      <c r="M45" s="157">
        <f>G45*(1+L45/100)</f>
        <v>0</v>
      </c>
      <c r="N45" s="156">
        <v>0</v>
      </c>
      <c r="O45" s="156">
        <f>ROUND(E45*N45,2)</f>
        <v>0</v>
      </c>
      <c r="P45" s="156">
        <v>0</v>
      </c>
      <c r="Q45" s="156">
        <f>ROUND(E45*P45,2)</f>
        <v>0</v>
      </c>
      <c r="R45" s="157"/>
      <c r="S45" s="157" t="s">
        <v>167</v>
      </c>
      <c r="T45" s="157" t="s">
        <v>167</v>
      </c>
      <c r="U45" s="157">
        <v>9.6000000000000002E-2</v>
      </c>
      <c r="V45" s="157">
        <f>ROUND(E45*U45,2)</f>
        <v>63.18</v>
      </c>
      <c r="W45" s="157"/>
      <c r="X45" s="157" t="s">
        <v>219</v>
      </c>
      <c r="Y45" s="157" t="s">
        <v>170</v>
      </c>
      <c r="Z45" s="147"/>
      <c r="AA45" s="147"/>
      <c r="AB45" s="147"/>
      <c r="AC45" s="147"/>
      <c r="AD45" s="147"/>
      <c r="AE45" s="147"/>
      <c r="AF45" s="147"/>
      <c r="AG45" s="147" t="s">
        <v>255</v>
      </c>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outlineLevel="2" x14ac:dyDescent="0.2">
      <c r="A46" s="154"/>
      <c r="B46" s="155"/>
      <c r="C46" s="189" t="s">
        <v>221</v>
      </c>
      <c r="D46" s="187"/>
      <c r="E46" s="188"/>
      <c r="F46" s="157"/>
      <c r="G46" s="157"/>
      <c r="H46" s="157"/>
      <c r="I46" s="157"/>
      <c r="J46" s="157"/>
      <c r="K46" s="157"/>
      <c r="L46" s="157"/>
      <c r="M46" s="157"/>
      <c r="N46" s="156"/>
      <c r="O46" s="156"/>
      <c r="P46" s="156"/>
      <c r="Q46" s="156"/>
      <c r="R46" s="157"/>
      <c r="S46" s="157"/>
      <c r="T46" s="157"/>
      <c r="U46" s="157"/>
      <c r="V46" s="157"/>
      <c r="W46" s="157"/>
      <c r="X46" s="157"/>
      <c r="Y46" s="157"/>
      <c r="Z46" s="147"/>
      <c r="AA46" s="147"/>
      <c r="AB46" s="147"/>
      <c r="AC46" s="147"/>
      <c r="AD46" s="147"/>
      <c r="AE46" s="147"/>
      <c r="AF46" s="147"/>
      <c r="AG46" s="147" t="s">
        <v>222</v>
      </c>
      <c r="AH46" s="147">
        <v>0</v>
      </c>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row>
    <row r="47" spans="1:60" outlineLevel="3" x14ac:dyDescent="0.2">
      <c r="A47" s="154"/>
      <c r="B47" s="155"/>
      <c r="C47" s="189" t="s">
        <v>256</v>
      </c>
      <c r="D47" s="187"/>
      <c r="E47" s="188">
        <v>417.35</v>
      </c>
      <c r="F47" s="157"/>
      <c r="G47" s="157"/>
      <c r="H47" s="157"/>
      <c r="I47" s="157"/>
      <c r="J47" s="157"/>
      <c r="K47" s="157"/>
      <c r="L47" s="157"/>
      <c r="M47" s="157"/>
      <c r="N47" s="156"/>
      <c r="O47" s="156"/>
      <c r="P47" s="156"/>
      <c r="Q47" s="156"/>
      <c r="R47" s="157"/>
      <c r="S47" s="157"/>
      <c r="T47" s="157"/>
      <c r="U47" s="157"/>
      <c r="V47" s="157"/>
      <c r="W47" s="157"/>
      <c r="X47" s="157"/>
      <c r="Y47" s="157"/>
      <c r="Z47" s="147"/>
      <c r="AA47" s="147"/>
      <c r="AB47" s="147"/>
      <c r="AC47" s="147"/>
      <c r="AD47" s="147"/>
      <c r="AE47" s="147"/>
      <c r="AF47" s="147"/>
      <c r="AG47" s="147" t="s">
        <v>222</v>
      </c>
      <c r="AH47" s="147">
        <v>0</v>
      </c>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3" x14ac:dyDescent="0.2">
      <c r="A48" s="154"/>
      <c r="B48" s="155"/>
      <c r="C48" s="189" t="s">
        <v>257</v>
      </c>
      <c r="D48" s="187"/>
      <c r="E48" s="188">
        <v>41.25</v>
      </c>
      <c r="F48" s="157"/>
      <c r="G48" s="157"/>
      <c r="H48" s="157"/>
      <c r="I48" s="157"/>
      <c r="J48" s="157"/>
      <c r="K48" s="157"/>
      <c r="L48" s="157"/>
      <c r="M48" s="157"/>
      <c r="N48" s="156"/>
      <c r="O48" s="156"/>
      <c r="P48" s="156"/>
      <c r="Q48" s="156"/>
      <c r="R48" s="157"/>
      <c r="S48" s="157"/>
      <c r="T48" s="157"/>
      <c r="U48" s="157"/>
      <c r="V48" s="157"/>
      <c r="W48" s="157"/>
      <c r="X48" s="157"/>
      <c r="Y48" s="157"/>
      <c r="Z48" s="147"/>
      <c r="AA48" s="147"/>
      <c r="AB48" s="147"/>
      <c r="AC48" s="147"/>
      <c r="AD48" s="147"/>
      <c r="AE48" s="147"/>
      <c r="AF48" s="147"/>
      <c r="AG48" s="147" t="s">
        <v>222</v>
      </c>
      <c r="AH48" s="147">
        <v>0</v>
      </c>
      <c r="AI48" s="147"/>
      <c r="AJ48" s="147"/>
      <c r="AK48" s="147"/>
      <c r="AL48" s="147"/>
      <c r="AM48" s="147"/>
      <c r="AN48" s="147"/>
      <c r="AO48" s="147"/>
      <c r="AP48" s="147"/>
      <c r="AQ48" s="147"/>
      <c r="AR48" s="147"/>
      <c r="AS48" s="147"/>
      <c r="AT48" s="147"/>
      <c r="AU48" s="147"/>
      <c r="AV48" s="147"/>
      <c r="AW48" s="147"/>
      <c r="AX48" s="147"/>
      <c r="AY48" s="147"/>
      <c r="AZ48" s="147"/>
      <c r="BA48" s="147"/>
      <c r="BB48" s="147"/>
      <c r="BC48" s="147"/>
      <c r="BD48" s="147"/>
      <c r="BE48" s="147"/>
      <c r="BF48" s="147"/>
      <c r="BG48" s="147"/>
      <c r="BH48" s="147"/>
    </row>
    <row r="49" spans="1:60" outlineLevel="3" x14ac:dyDescent="0.2">
      <c r="A49" s="154"/>
      <c r="B49" s="155"/>
      <c r="C49" s="189" t="s">
        <v>258</v>
      </c>
      <c r="D49" s="187"/>
      <c r="E49" s="188">
        <v>199.55</v>
      </c>
      <c r="F49" s="157"/>
      <c r="G49" s="157"/>
      <c r="H49" s="157"/>
      <c r="I49" s="157"/>
      <c r="J49" s="157"/>
      <c r="K49" s="157"/>
      <c r="L49" s="157"/>
      <c r="M49" s="157"/>
      <c r="N49" s="156"/>
      <c r="O49" s="156"/>
      <c r="P49" s="156"/>
      <c r="Q49" s="156"/>
      <c r="R49" s="157"/>
      <c r="S49" s="157"/>
      <c r="T49" s="157"/>
      <c r="U49" s="157"/>
      <c r="V49" s="157"/>
      <c r="W49" s="157"/>
      <c r="X49" s="157"/>
      <c r="Y49" s="157"/>
      <c r="Z49" s="147"/>
      <c r="AA49" s="147"/>
      <c r="AB49" s="147"/>
      <c r="AC49" s="147"/>
      <c r="AD49" s="147"/>
      <c r="AE49" s="147"/>
      <c r="AF49" s="147"/>
      <c r="AG49" s="147" t="s">
        <v>222</v>
      </c>
      <c r="AH49" s="147">
        <v>0</v>
      </c>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outlineLevel="1" x14ac:dyDescent="0.2">
      <c r="A50" s="168">
        <v>10</v>
      </c>
      <c r="B50" s="169" t="s">
        <v>259</v>
      </c>
      <c r="C50" s="182" t="s">
        <v>260</v>
      </c>
      <c r="D50" s="170" t="s">
        <v>218</v>
      </c>
      <c r="E50" s="171">
        <v>192.33500000000001</v>
      </c>
      <c r="F50" s="172"/>
      <c r="G50" s="173">
        <f>ROUND(E50*F50,2)</f>
        <v>0</v>
      </c>
      <c r="H50" s="158"/>
      <c r="I50" s="157">
        <f>ROUND(E50*H50,2)</f>
        <v>0</v>
      </c>
      <c r="J50" s="158"/>
      <c r="K50" s="157">
        <f>ROUND(E50*J50,2)</f>
        <v>0</v>
      </c>
      <c r="L50" s="157">
        <v>21</v>
      </c>
      <c r="M50" s="157">
        <f>G50*(1+L50/100)</f>
        <v>0</v>
      </c>
      <c r="N50" s="156">
        <v>0</v>
      </c>
      <c r="O50" s="156">
        <f>ROUND(E50*N50,2)</f>
        <v>0</v>
      </c>
      <c r="P50" s="156">
        <v>0</v>
      </c>
      <c r="Q50" s="156">
        <f>ROUND(E50*P50,2)</f>
        <v>0</v>
      </c>
      <c r="R50" s="157"/>
      <c r="S50" s="157" t="s">
        <v>167</v>
      </c>
      <c r="T50" s="157" t="s">
        <v>167</v>
      </c>
      <c r="U50" s="157">
        <v>0</v>
      </c>
      <c r="V50" s="157">
        <f>ROUND(E50*U50,2)</f>
        <v>0</v>
      </c>
      <c r="W50" s="157"/>
      <c r="X50" s="157" t="s">
        <v>219</v>
      </c>
      <c r="Y50" s="157" t="s">
        <v>170</v>
      </c>
      <c r="Z50" s="147"/>
      <c r="AA50" s="147"/>
      <c r="AB50" s="147"/>
      <c r="AC50" s="147"/>
      <c r="AD50" s="147"/>
      <c r="AE50" s="147"/>
      <c r="AF50" s="147"/>
      <c r="AG50" s="147" t="s">
        <v>220</v>
      </c>
      <c r="AH50" s="147"/>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row>
    <row r="51" spans="1:60" outlineLevel="2" x14ac:dyDescent="0.2">
      <c r="A51" s="154"/>
      <c r="B51" s="155"/>
      <c r="C51" s="189" t="s">
        <v>231</v>
      </c>
      <c r="D51" s="187"/>
      <c r="E51" s="188">
        <v>192.33500000000001</v>
      </c>
      <c r="F51" s="157"/>
      <c r="G51" s="157"/>
      <c r="H51" s="157"/>
      <c r="I51" s="157"/>
      <c r="J51" s="157"/>
      <c r="K51" s="157"/>
      <c r="L51" s="157"/>
      <c r="M51" s="157"/>
      <c r="N51" s="156"/>
      <c r="O51" s="156"/>
      <c r="P51" s="156"/>
      <c r="Q51" s="156"/>
      <c r="R51" s="157"/>
      <c r="S51" s="157"/>
      <c r="T51" s="157"/>
      <c r="U51" s="157"/>
      <c r="V51" s="157"/>
      <c r="W51" s="157"/>
      <c r="X51" s="157"/>
      <c r="Y51" s="157"/>
      <c r="Z51" s="147"/>
      <c r="AA51" s="147"/>
      <c r="AB51" s="147"/>
      <c r="AC51" s="147"/>
      <c r="AD51" s="147"/>
      <c r="AE51" s="147"/>
      <c r="AF51" s="147"/>
      <c r="AG51" s="147" t="s">
        <v>222</v>
      </c>
      <c r="AH51" s="147">
        <v>0</v>
      </c>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x14ac:dyDescent="0.2">
      <c r="A52" s="161" t="s">
        <v>162</v>
      </c>
      <c r="B52" s="162" t="s">
        <v>123</v>
      </c>
      <c r="C52" s="181" t="s">
        <v>124</v>
      </c>
      <c r="D52" s="163"/>
      <c r="E52" s="164"/>
      <c r="F52" s="165"/>
      <c r="G52" s="166">
        <f>SUMIF(AG53:AG83,"&lt;&gt;NOR",G53:G83)</f>
        <v>0</v>
      </c>
      <c r="H52" s="160"/>
      <c r="I52" s="160">
        <f>SUM(I53:I83)</f>
        <v>0</v>
      </c>
      <c r="J52" s="160"/>
      <c r="K52" s="160">
        <f>SUM(K53:K83)</f>
        <v>0</v>
      </c>
      <c r="L52" s="160"/>
      <c r="M52" s="160">
        <f>SUM(M53:M83)</f>
        <v>0</v>
      </c>
      <c r="N52" s="159"/>
      <c r="O52" s="159">
        <f>SUM(O53:O83)</f>
        <v>538.91</v>
      </c>
      <c r="P52" s="159"/>
      <c r="Q52" s="159">
        <f>SUM(Q53:Q83)</f>
        <v>0</v>
      </c>
      <c r="R52" s="160"/>
      <c r="S52" s="160"/>
      <c r="T52" s="160"/>
      <c r="U52" s="160"/>
      <c r="V52" s="160">
        <f>SUM(V53:V83)</f>
        <v>694.72</v>
      </c>
      <c r="W52" s="160"/>
      <c r="X52" s="160"/>
      <c r="Y52" s="160"/>
      <c r="AG52" t="s">
        <v>163</v>
      </c>
    </row>
    <row r="53" spans="1:60" outlineLevel="1" x14ac:dyDescent="0.2">
      <c r="A53" s="168">
        <v>11</v>
      </c>
      <c r="B53" s="169" t="s">
        <v>261</v>
      </c>
      <c r="C53" s="182" t="s">
        <v>262</v>
      </c>
      <c r="D53" s="170" t="s">
        <v>254</v>
      </c>
      <c r="E53" s="171">
        <v>109.2</v>
      </c>
      <c r="F53" s="172"/>
      <c r="G53" s="173">
        <f>ROUND(E53*F53,2)</f>
        <v>0</v>
      </c>
      <c r="H53" s="158"/>
      <c r="I53" s="157">
        <f>ROUND(E53*H53,2)</f>
        <v>0</v>
      </c>
      <c r="J53" s="158"/>
      <c r="K53" s="157">
        <f>ROUND(E53*J53,2)</f>
        <v>0</v>
      </c>
      <c r="L53" s="157">
        <v>21</v>
      </c>
      <c r="M53" s="157">
        <f>G53*(1+L53/100)</f>
        <v>0</v>
      </c>
      <c r="N53" s="156">
        <v>0.11</v>
      </c>
      <c r="O53" s="156">
        <f>ROUND(E53*N53,2)</f>
        <v>12.01</v>
      </c>
      <c r="P53" s="156">
        <v>0</v>
      </c>
      <c r="Q53" s="156">
        <f>ROUND(E53*P53,2)</f>
        <v>0</v>
      </c>
      <c r="R53" s="157"/>
      <c r="S53" s="157" t="s">
        <v>167</v>
      </c>
      <c r="T53" s="157" t="s">
        <v>167</v>
      </c>
      <c r="U53" s="157">
        <v>1.135</v>
      </c>
      <c r="V53" s="157">
        <f>ROUND(E53*U53,2)</f>
        <v>123.94</v>
      </c>
      <c r="W53" s="157"/>
      <c r="X53" s="157" t="s">
        <v>219</v>
      </c>
      <c r="Y53" s="157" t="s">
        <v>170</v>
      </c>
      <c r="Z53" s="147"/>
      <c r="AA53" s="147"/>
      <c r="AB53" s="147"/>
      <c r="AC53" s="147"/>
      <c r="AD53" s="147"/>
      <c r="AE53" s="147"/>
      <c r="AF53" s="147"/>
      <c r="AG53" s="147" t="s">
        <v>220</v>
      </c>
      <c r="AH53" s="147"/>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row>
    <row r="54" spans="1:60" outlineLevel="2" x14ac:dyDescent="0.2">
      <c r="A54" s="154"/>
      <c r="B54" s="155"/>
      <c r="C54" s="189" t="s">
        <v>263</v>
      </c>
      <c r="D54" s="187"/>
      <c r="E54" s="188"/>
      <c r="F54" s="157"/>
      <c r="G54" s="157"/>
      <c r="H54" s="157"/>
      <c r="I54" s="157"/>
      <c r="J54" s="157"/>
      <c r="K54" s="157"/>
      <c r="L54" s="157"/>
      <c r="M54" s="157"/>
      <c r="N54" s="156"/>
      <c r="O54" s="156"/>
      <c r="P54" s="156"/>
      <c r="Q54" s="156"/>
      <c r="R54" s="157"/>
      <c r="S54" s="157"/>
      <c r="T54" s="157"/>
      <c r="U54" s="157"/>
      <c r="V54" s="157"/>
      <c r="W54" s="157"/>
      <c r="X54" s="157"/>
      <c r="Y54" s="157"/>
      <c r="Z54" s="147"/>
      <c r="AA54" s="147"/>
      <c r="AB54" s="147"/>
      <c r="AC54" s="147"/>
      <c r="AD54" s="147"/>
      <c r="AE54" s="147"/>
      <c r="AF54" s="147"/>
      <c r="AG54" s="147" t="s">
        <v>222</v>
      </c>
      <c r="AH54" s="147">
        <v>0</v>
      </c>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outlineLevel="3" x14ac:dyDescent="0.2">
      <c r="A55" s="154"/>
      <c r="B55" s="155"/>
      <c r="C55" s="189" t="s">
        <v>264</v>
      </c>
      <c r="D55" s="187"/>
      <c r="E55" s="188">
        <v>98.2</v>
      </c>
      <c r="F55" s="157"/>
      <c r="G55" s="157"/>
      <c r="H55" s="157"/>
      <c r="I55" s="157"/>
      <c r="J55" s="157"/>
      <c r="K55" s="157"/>
      <c r="L55" s="157"/>
      <c r="M55" s="157"/>
      <c r="N55" s="156"/>
      <c r="O55" s="156"/>
      <c r="P55" s="156"/>
      <c r="Q55" s="156"/>
      <c r="R55" s="157"/>
      <c r="S55" s="157"/>
      <c r="T55" s="157"/>
      <c r="U55" s="157"/>
      <c r="V55" s="157"/>
      <c r="W55" s="157"/>
      <c r="X55" s="157"/>
      <c r="Y55" s="157"/>
      <c r="Z55" s="147"/>
      <c r="AA55" s="147"/>
      <c r="AB55" s="147"/>
      <c r="AC55" s="147"/>
      <c r="AD55" s="147"/>
      <c r="AE55" s="147"/>
      <c r="AF55" s="147"/>
      <c r="AG55" s="147" t="s">
        <v>222</v>
      </c>
      <c r="AH55" s="147">
        <v>0</v>
      </c>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3" x14ac:dyDescent="0.2">
      <c r="A56" s="154"/>
      <c r="B56" s="155"/>
      <c r="C56" s="189" t="s">
        <v>265</v>
      </c>
      <c r="D56" s="187"/>
      <c r="E56" s="188">
        <v>11</v>
      </c>
      <c r="F56" s="157"/>
      <c r="G56" s="157"/>
      <c r="H56" s="157"/>
      <c r="I56" s="157"/>
      <c r="J56" s="157"/>
      <c r="K56" s="157"/>
      <c r="L56" s="157"/>
      <c r="M56" s="157"/>
      <c r="N56" s="156"/>
      <c r="O56" s="156"/>
      <c r="P56" s="156"/>
      <c r="Q56" s="156"/>
      <c r="R56" s="157"/>
      <c r="S56" s="157"/>
      <c r="T56" s="157"/>
      <c r="U56" s="157"/>
      <c r="V56" s="157"/>
      <c r="W56" s="157"/>
      <c r="X56" s="157"/>
      <c r="Y56" s="157"/>
      <c r="Z56" s="147"/>
      <c r="AA56" s="147"/>
      <c r="AB56" s="147"/>
      <c r="AC56" s="147"/>
      <c r="AD56" s="147"/>
      <c r="AE56" s="147"/>
      <c r="AF56" s="147"/>
      <c r="AG56" s="147" t="s">
        <v>222</v>
      </c>
      <c r="AH56" s="147">
        <v>0</v>
      </c>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1" x14ac:dyDescent="0.2">
      <c r="A57" s="168">
        <v>12</v>
      </c>
      <c r="B57" s="169" t="s">
        <v>266</v>
      </c>
      <c r="C57" s="182" t="s">
        <v>267</v>
      </c>
      <c r="D57" s="170" t="s">
        <v>254</v>
      </c>
      <c r="E57" s="171">
        <v>463.65</v>
      </c>
      <c r="F57" s="172"/>
      <c r="G57" s="173">
        <f>ROUND(E57*F57,2)</f>
        <v>0</v>
      </c>
      <c r="H57" s="158"/>
      <c r="I57" s="157">
        <f>ROUND(E57*H57,2)</f>
        <v>0</v>
      </c>
      <c r="J57" s="158"/>
      <c r="K57" s="157">
        <f>ROUND(E57*J57,2)</f>
        <v>0</v>
      </c>
      <c r="L57" s="157">
        <v>21</v>
      </c>
      <c r="M57" s="157">
        <f>G57*(1+L57/100)</f>
        <v>0</v>
      </c>
      <c r="N57" s="156">
        <v>0.11</v>
      </c>
      <c r="O57" s="156">
        <f>ROUND(E57*N57,2)</f>
        <v>51</v>
      </c>
      <c r="P57" s="156">
        <v>0</v>
      </c>
      <c r="Q57" s="156">
        <f>ROUND(E57*P57,2)</f>
        <v>0</v>
      </c>
      <c r="R57" s="157"/>
      <c r="S57" s="157" t="s">
        <v>167</v>
      </c>
      <c r="T57" s="157" t="s">
        <v>167</v>
      </c>
      <c r="U57" s="157">
        <v>1.1930000000000001</v>
      </c>
      <c r="V57" s="157">
        <f>ROUND(E57*U57,2)</f>
        <v>553.13</v>
      </c>
      <c r="W57" s="157"/>
      <c r="X57" s="157" t="s">
        <v>219</v>
      </c>
      <c r="Y57" s="157" t="s">
        <v>170</v>
      </c>
      <c r="Z57" s="147"/>
      <c r="AA57" s="147"/>
      <c r="AB57" s="147"/>
      <c r="AC57" s="147"/>
      <c r="AD57" s="147"/>
      <c r="AE57" s="147"/>
      <c r="AF57" s="147"/>
      <c r="AG57" s="147" t="s">
        <v>220</v>
      </c>
      <c r="AH57" s="147"/>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outlineLevel="2" x14ac:dyDescent="0.2">
      <c r="A58" s="154"/>
      <c r="B58" s="155"/>
      <c r="C58" s="189" t="s">
        <v>221</v>
      </c>
      <c r="D58" s="187"/>
      <c r="E58" s="188"/>
      <c r="F58" s="157"/>
      <c r="G58" s="157"/>
      <c r="H58" s="157"/>
      <c r="I58" s="157"/>
      <c r="J58" s="157"/>
      <c r="K58" s="157"/>
      <c r="L58" s="157"/>
      <c r="M58" s="157"/>
      <c r="N58" s="156"/>
      <c r="O58" s="156"/>
      <c r="P58" s="156"/>
      <c r="Q58" s="156"/>
      <c r="R58" s="157"/>
      <c r="S58" s="157"/>
      <c r="T58" s="157"/>
      <c r="U58" s="157"/>
      <c r="V58" s="157"/>
      <c r="W58" s="157"/>
      <c r="X58" s="157"/>
      <c r="Y58" s="157"/>
      <c r="Z58" s="147"/>
      <c r="AA58" s="147"/>
      <c r="AB58" s="147"/>
      <c r="AC58" s="147"/>
      <c r="AD58" s="147"/>
      <c r="AE58" s="147"/>
      <c r="AF58" s="147"/>
      <c r="AG58" s="147" t="s">
        <v>222</v>
      </c>
      <c r="AH58" s="147">
        <v>0</v>
      </c>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3" x14ac:dyDescent="0.2">
      <c r="A59" s="154"/>
      <c r="B59" s="155"/>
      <c r="C59" s="189" t="s">
        <v>268</v>
      </c>
      <c r="D59" s="187"/>
      <c r="E59" s="188">
        <v>270.05</v>
      </c>
      <c r="F59" s="157"/>
      <c r="G59" s="157"/>
      <c r="H59" s="157"/>
      <c r="I59" s="157"/>
      <c r="J59" s="157"/>
      <c r="K59" s="157"/>
      <c r="L59" s="157"/>
      <c r="M59" s="157"/>
      <c r="N59" s="156"/>
      <c r="O59" s="156"/>
      <c r="P59" s="156"/>
      <c r="Q59" s="156"/>
      <c r="R59" s="157"/>
      <c r="S59" s="157"/>
      <c r="T59" s="157"/>
      <c r="U59" s="157"/>
      <c r="V59" s="157"/>
      <c r="W59" s="157"/>
      <c r="X59" s="157"/>
      <c r="Y59" s="157"/>
      <c r="Z59" s="147"/>
      <c r="AA59" s="147"/>
      <c r="AB59" s="147"/>
      <c r="AC59" s="147"/>
      <c r="AD59" s="147"/>
      <c r="AE59" s="147"/>
      <c r="AF59" s="147"/>
      <c r="AG59" s="147" t="s">
        <v>222</v>
      </c>
      <c r="AH59" s="147">
        <v>0</v>
      </c>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outlineLevel="3" x14ac:dyDescent="0.2">
      <c r="A60" s="154"/>
      <c r="B60" s="155"/>
      <c r="C60" s="189" t="s">
        <v>269</v>
      </c>
      <c r="D60" s="187"/>
      <c r="E60" s="188">
        <v>30.7</v>
      </c>
      <c r="F60" s="157"/>
      <c r="G60" s="157"/>
      <c r="H60" s="157"/>
      <c r="I60" s="157"/>
      <c r="J60" s="157"/>
      <c r="K60" s="157"/>
      <c r="L60" s="157"/>
      <c r="M60" s="157"/>
      <c r="N60" s="156"/>
      <c r="O60" s="156"/>
      <c r="P60" s="156"/>
      <c r="Q60" s="156"/>
      <c r="R60" s="157"/>
      <c r="S60" s="157"/>
      <c r="T60" s="157"/>
      <c r="U60" s="157"/>
      <c r="V60" s="157"/>
      <c r="W60" s="157"/>
      <c r="X60" s="157"/>
      <c r="Y60" s="157"/>
      <c r="Z60" s="147"/>
      <c r="AA60" s="147"/>
      <c r="AB60" s="147"/>
      <c r="AC60" s="147"/>
      <c r="AD60" s="147"/>
      <c r="AE60" s="147"/>
      <c r="AF60" s="147"/>
      <c r="AG60" s="147" t="s">
        <v>222</v>
      </c>
      <c r="AH60" s="147">
        <v>0</v>
      </c>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row>
    <row r="61" spans="1:60" outlineLevel="3" x14ac:dyDescent="0.2">
      <c r="A61" s="154"/>
      <c r="B61" s="155"/>
      <c r="C61" s="189" t="s">
        <v>270</v>
      </c>
      <c r="D61" s="187"/>
      <c r="E61" s="188">
        <v>24.75</v>
      </c>
      <c r="F61" s="157"/>
      <c r="G61" s="157"/>
      <c r="H61" s="157"/>
      <c r="I61" s="157"/>
      <c r="J61" s="157"/>
      <c r="K61" s="157"/>
      <c r="L61" s="157"/>
      <c r="M61" s="157"/>
      <c r="N61" s="156"/>
      <c r="O61" s="156"/>
      <c r="P61" s="156"/>
      <c r="Q61" s="156"/>
      <c r="R61" s="157"/>
      <c r="S61" s="157"/>
      <c r="T61" s="157"/>
      <c r="U61" s="157"/>
      <c r="V61" s="157"/>
      <c r="W61" s="157"/>
      <c r="X61" s="157"/>
      <c r="Y61" s="157"/>
      <c r="Z61" s="147"/>
      <c r="AA61" s="147"/>
      <c r="AB61" s="147"/>
      <c r="AC61" s="147"/>
      <c r="AD61" s="147"/>
      <c r="AE61" s="147"/>
      <c r="AF61" s="147"/>
      <c r="AG61" s="147" t="s">
        <v>222</v>
      </c>
      <c r="AH61" s="147">
        <v>0</v>
      </c>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row>
    <row r="62" spans="1:60" outlineLevel="3" x14ac:dyDescent="0.2">
      <c r="A62" s="154"/>
      <c r="B62" s="155"/>
      <c r="C62" s="189" t="s">
        <v>271</v>
      </c>
      <c r="D62" s="187"/>
      <c r="E62" s="188">
        <v>138.15</v>
      </c>
      <c r="F62" s="157"/>
      <c r="G62" s="157"/>
      <c r="H62" s="157"/>
      <c r="I62" s="157"/>
      <c r="J62" s="157"/>
      <c r="K62" s="157"/>
      <c r="L62" s="157"/>
      <c r="M62" s="157"/>
      <c r="N62" s="156"/>
      <c r="O62" s="156"/>
      <c r="P62" s="156"/>
      <c r="Q62" s="156"/>
      <c r="R62" s="157"/>
      <c r="S62" s="157"/>
      <c r="T62" s="157"/>
      <c r="U62" s="157"/>
      <c r="V62" s="157"/>
      <c r="W62" s="157"/>
      <c r="X62" s="157"/>
      <c r="Y62" s="157"/>
      <c r="Z62" s="147"/>
      <c r="AA62" s="147"/>
      <c r="AB62" s="147"/>
      <c r="AC62" s="147"/>
      <c r="AD62" s="147"/>
      <c r="AE62" s="147"/>
      <c r="AF62" s="147"/>
      <c r="AG62" s="147" t="s">
        <v>222</v>
      </c>
      <c r="AH62" s="147">
        <v>0</v>
      </c>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row>
    <row r="63" spans="1:60" ht="22.5" outlineLevel="1" x14ac:dyDescent="0.2">
      <c r="A63" s="168">
        <v>13</v>
      </c>
      <c r="B63" s="169" t="s">
        <v>272</v>
      </c>
      <c r="C63" s="182" t="s">
        <v>273</v>
      </c>
      <c r="D63" s="170" t="s">
        <v>254</v>
      </c>
      <c r="E63" s="171">
        <v>30</v>
      </c>
      <c r="F63" s="172"/>
      <c r="G63" s="173">
        <f>ROUND(E63*F63,2)</f>
        <v>0</v>
      </c>
      <c r="H63" s="158"/>
      <c r="I63" s="157">
        <f>ROUND(E63*H63,2)</f>
        <v>0</v>
      </c>
      <c r="J63" s="158"/>
      <c r="K63" s="157">
        <f>ROUND(E63*J63,2)</f>
        <v>0</v>
      </c>
      <c r="L63" s="157">
        <v>21</v>
      </c>
      <c r="M63" s="157">
        <f>G63*(1+L63/100)</f>
        <v>0</v>
      </c>
      <c r="N63" s="156">
        <v>0.2205</v>
      </c>
      <c r="O63" s="156">
        <f>ROUND(E63*N63,2)</f>
        <v>6.62</v>
      </c>
      <c r="P63" s="156">
        <v>0</v>
      </c>
      <c r="Q63" s="156">
        <f>ROUND(E63*P63,2)</f>
        <v>0</v>
      </c>
      <c r="R63" s="157"/>
      <c r="S63" s="157" t="s">
        <v>202</v>
      </c>
      <c r="T63" s="157" t="s">
        <v>168</v>
      </c>
      <c r="U63" s="157">
        <v>2.3E-2</v>
      </c>
      <c r="V63" s="157">
        <f>ROUND(E63*U63,2)</f>
        <v>0.69</v>
      </c>
      <c r="W63" s="157"/>
      <c r="X63" s="157" t="s">
        <v>219</v>
      </c>
      <c r="Y63" s="157" t="s">
        <v>170</v>
      </c>
      <c r="Z63" s="147"/>
      <c r="AA63" s="147"/>
      <c r="AB63" s="147"/>
      <c r="AC63" s="147"/>
      <c r="AD63" s="147"/>
      <c r="AE63" s="147"/>
      <c r="AF63" s="147"/>
      <c r="AG63" s="147" t="s">
        <v>220</v>
      </c>
      <c r="AH63" s="147"/>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outlineLevel="2" x14ac:dyDescent="0.2">
      <c r="A64" s="154"/>
      <c r="B64" s="155"/>
      <c r="C64" s="189" t="s">
        <v>221</v>
      </c>
      <c r="D64" s="187"/>
      <c r="E64" s="188"/>
      <c r="F64" s="157"/>
      <c r="G64" s="157"/>
      <c r="H64" s="157"/>
      <c r="I64" s="157"/>
      <c r="J64" s="157"/>
      <c r="K64" s="157"/>
      <c r="L64" s="157"/>
      <c r="M64" s="157"/>
      <c r="N64" s="156"/>
      <c r="O64" s="156"/>
      <c r="P64" s="156"/>
      <c r="Q64" s="156"/>
      <c r="R64" s="157"/>
      <c r="S64" s="157"/>
      <c r="T64" s="157"/>
      <c r="U64" s="157"/>
      <c r="V64" s="157"/>
      <c r="W64" s="157"/>
      <c r="X64" s="157"/>
      <c r="Y64" s="157"/>
      <c r="Z64" s="147"/>
      <c r="AA64" s="147"/>
      <c r="AB64" s="147"/>
      <c r="AC64" s="147"/>
      <c r="AD64" s="147"/>
      <c r="AE64" s="147"/>
      <c r="AF64" s="147"/>
      <c r="AG64" s="147" t="s">
        <v>222</v>
      </c>
      <c r="AH64" s="147">
        <v>0</v>
      </c>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row>
    <row r="65" spans="1:60" outlineLevel="3" x14ac:dyDescent="0.2">
      <c r="A65" s="154"/>
      <c r="B65" s="155"/>
      <c r="C65" s="189" t="s">
        <v>274</v>
      </c>
      <c r="D65" s="187"/>
      <c r="E65" s="188">
        <v>30</v>
      </c>
      <c r="F65" s="157"/>
      <c r="G65" s="157"/>
      <c r="H65" s="157"/>
      <c r="I65" s="157"/>
      <c r="J65" s="157"/>
      <c r="K65" s="157"/>
      <c r="L65" s="157"/>
      <c r="M65" s="157"/>
      <c r="N65" s="156"/>
      <c r="O65" s="156"/>
      <c r="P65" s="156"/>
      <c r="Q65" s="156"/>
      <c r="R65" s="157"/>
      <c r="S65" s="157"/>
      <c r="T65" s="157"/>
      <c r="U65" s="157"/>
      <c r="V65" s="157"/>
      <c r="W65" s="157"/>
      <c r="X65" s="157"/>
      <c r="Y65" s="157"/>
      <c r="Z65" s="147"/>
      <c r="AA65" s="147"/>
      <c r="AB65" s="147"/>
      <c r="AC65" s="147"/>
      <c r="AD65" s="147"/>
      <c r="AE65" s="147"/>
      <c r="AF65" s="147"/>
      <c r="AG65" s="147" t="s">
        <v>222</v>
      </c>
      <c r="AH65" s="147">
        <v>0</v>
      </c>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row>
    <row r="66" spans="1:60" ht="22.5" outlineLevel="1" x14ac:dyDescent="0.2">
      <c r="A66" s="168">
        <v>14</v>
      </c>
      <c r="B66" s="169" t="s">
        <v>275</v>
      </c>
      <c r="C66" s="182" t="s">
        <v>276</v>
      </c>
      <c r="D66" s="170" t="s">
        <v>254</v>
      </c>
      <c r="E66" s="171">
        <v>628.15</v>
      </c>
      <c r="F66" s="172"/>
      <c r="G66" s="173">
        <f>ROUND(E66*F66,2)</f>
        <v>0</v>
      </c>
      <c r="H66" s="158"/>
      <c r="I66" s="157">
        <f>ROUND(E66*H66,2)</f>
        <v>0</v>
      </c>
      <c r="J66" s="158"/>
      <c r="K66" s="157">
        <f>ROUND(E66*J66,2)</f>
        <v>0</v>
      </c>
      <c r="L66" s="157">
        <v>21</v>
      </c>
      <c r="M66" s="157">
        <f>G66*(1+L66/100)</f>
        <v>0</v>
      </c>
      <c r="N66" s="156">
        <v>0.55125000000000002</v>
      </c>
      <c r="O66" s="156">
        <f>ROUND(E66*N66,2)</f>
        <v>346.27</v>
      </c>
      <c r="P66" s="156">
        <v>0</v>
      </c>
      <c r="Q66" s="156">
        <f>ROUND(E66*P66,2)</f>
        <v>0</v>
      </c>
      <c r="R66" s="157"/>
      <c r="S66" s="157" t="s">
        <v>202</v>
      </c>
      <c r="T66" s="157" t="s">
        <v>168</v>
      </c>
      <c r="U66" s="157">
        <v>2.7E-2</v>
      </c>
      <c r="V66" s="157">
        <f>ROUND(E66*U66,2)</f>
        <v>16.96</v>
      </c>
      <c r="W66" s="157"/>
      <c r="X66" s="157" t="s">
        <v>219</v>
      </c>
      <c r="Y66" s="157" t="s">
        <v>170</v>
      </c>
      <c r="Z66" s="147"/>
      <c r="AA66" s="147"/>
      <c r="AB66" s="147"/>
      <c r="AC66" s="147"/>
      <c r="AD66" s="147"/>
      <c r="AE66" s="147"/>
      <c r="AF66" s="147"/>
      <c r="AG66" s="147" t="s">
        <v>220</v>
      </c>
      <c r="AH66" s="147"/>
      <c r="AI66" s="147"/>
      <c r="AJ66" s="147"/>
      <c r="AK66" s="147"/>
      <c r="AL66" s="147"/>
      <c r="AM66" s="147"/>
      <c r="AN66" s="147"/>
      <c r="AO66" s="147"/>
      <c r="AP66" s="147"/>
      <c r="AQ66" s="147"/>
      <c r="AR66" s="147"/>
      <c r="AS66" s="147"/>
      <c r="AT66" s="147"/>
      <c r="AU66" s="147"/>
      <c r="AV66" s="147"/>
      <c r="AW66" s="147"/>
      <c r="AX66" s="147"/>
      <c r="AY66" s="147"/>
      <c r="AZ66" s="147"/>
      <c r="BA66" s="147"/>
      <c r="BB66" s="147"/>
      <c r="BC66" s="147"/>
      <c r="BD66" s="147"/>
      <c r="BE66" s="147"/>
      <c r="BF66" s="147"/>
      <c r="BG66" s="147"/>
      <c r="BH66" s="147"/>
    </row>
    <row r="67" spans="1:60" outlineLevel="2" x14ac:dyDescent="0.2">
      <c r="A67" s="154"/>
      <c r="B67" s="155"/>
      <c r="C67" s="189" t="s">
        <v>221</v>
      </c>
      <c r="D67" s="187"/>
      <c r="E67" s="188"/>
      <c r="F67" s="157"/>
      <c r="G67" s="157"/>
      <c r="H67" s="157"/>
      <c r="I67" s="157"/>
      <c r="J67" s="157"/>
      <c r="K67" s="157"/>
      <c r="L67" s="157"/>
      <c r="M67" s="157"/>
      <c r="N67" s="156"/>
      <c r="O67" s="156"/>
      <c r="P67" s="156"/>
      <c r="Q67" s="156"/>
      <c r="R67" s="157"/>
      <c r="S67" s="157"/>
      <c r="T67" s="157"/>
      <c r="U67" s="157"/>
      <c r="V67" s="157"/>
      <c r="W67" s="157"/>
      <c r="X67" s="157"/>
      <c r="Y67" s="157"/>
      <c r="Z67" s="147"/>
      <c r="AA67" s="147"/>
      <c r="AB67" s="147"/>
      <c r="AC67" s="147"/>
      <c r="AD67" s="147"/>
      <c r="AE67" s="147"/>
      <c r="AF67" s="147"/>
      <c r="AG67" s="147" t="s">
        <v>222</v>
      </c>
      <c r="AH67" s="147">
        <v>0</v>
      </c>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row>
    <row r="68" spans="1:60" outlineLevel="3" x14ac:dyDescent="0.2">
      <c r="A68" s="154"/>
      <c r="B68" s="155"/>
      <c r="C68" s="189" t="s">
        <v>256</v>
      </c>
      <c r="D68" s="187"/>
      <c r="E68" s="188">
        <v>417.35</v>
      </c>
      <c r="F68" s="157"/>
      <c r="G68" s="157"/>
      <c r="H68" s="157"/>
      <c r="I68" s="157"/>
      <c r="J68" s="157"/>
      <c r="K68" s="157"/>
      <c r="L68" s="157"/>
      <c r="M68" s="157"/>
      <c r="N68" s="156"/>
      <c r="O68" s="156"/>
      <c r="P68" s="156"/>
      <c r="Q68" s="156"/>
      <c r="R68" s="157"/>
      <c r="S68" s="157"/>
      <c r="T68" s="157"/>
      <c r="U68" s="157"/>
      <c r="V68" s="157"/>
      <c r="W68" s="157"/>
      <c r="X68" s="157"/>
      <c r="Y68" s="157"/>
      <c r="Z68" s="147"/>
      <c r="AA68" s="147"/>
      <c r="AB68" s="147"/>
      <c r="AC68" s="147"/>
      <c r="AD68" s="147"/>
      <c r="AE68" s="147"/>
      <c r="AF68" s="147"/>
      <c r="AG68" s="147" t="s">
        <v>222</v>
      </c>
      <c r="AH68" s="147">
        <v>0</v>
      </c>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outlineLevel="3" x14ac:dyDescent="0.2">
      <c r="A69" s="154"/>
      <c r="B69" s="155"/>
      <c r="C69" s="189" t="s">
        <v>257</v>
      </c>
      <c r="D69" s="187"/>
      <c r="E69" s="188">
        <v>41.25</v>
      </c>
      <c r="F69" s="157"/>
      <c r="G69" s="157"/>
      <c r="H69" s="157"/>
      <c r="I69" s="157"/>
      <c r="J69" s="157"/>
      <c r="K69" s="157"/>
      <c r="L69" s="157"/>
      <c r="M69" s="157"/>
      <c r="N69" s="156"/>
      <c r="O69" s="156"/>
      <c r="P69" s="156"/>
      <c r="Q69" s="156"/>
      <c r="R69" s="157"/>
      <c r="S69" s="157"/>
      <c r="T69" s="157"/>
      <c r="U69" s="157"/>
      <c r="V69" s="157"/>
      <c r="W69" s="157"/>
      <c r="X69" s="157"/>
      <c r="Y69" s="157"/>
      <c r="Z69" s="147"/>
      <c r="AA69" s="147"/>
      <c r="AB69" s="147"/>
      <c r="AC69" s="147"/>
      <c r="AD69" s="147"/>
      <c r="AE69" s="147"/>
      <c r="AF69" s="147"/>
      <c r="AG69" s="147" t="s">
        <v>222</v>
      </c>
      <c r="AH69" s="147">
        <v>0</v>
      </c>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outlineLevel="3" x14ac:dyDescent="0.2">
      <c r="A70" s="154"/>
      <c r="B70" s="155"/>
      <c r="C70" s="189" t="s">
        <v>258</v>
      </c>
      <c r="D70" s="187"/>
      <c r="E70" s="188">
        <v>199.55</v>
      </c>
      <c r="F70" s="157"/>
      <c r="G70" s="157"/>
      <c r="H70" s="157"/>
      <c r="I70" s="157"/>
      <c r="J70" s="157"/>
      <c r="K70" s="157"/>
      <c r="L70" s="157"/>
      <c r="M70" s="157"/>
      <c r="N70" s="156"/>
      <c r="O70" s="156"/>
      <c r="P70" s="156"/>
      <c r="Q70" s="156"/>
      <c r="R70" s="157"/>
      <c r="S70" s="157"/>
      <c r="T70" s="157"/>
      <c r="U70" s="157"/>
      <c r="V70" s="157"/>
      <c r="W70" s="157"/>
      <c r="X70" s="157"/>
      <c r="Y70" s="157"/>
      <c r="Z70" s="147"/>
      <c r="AA70" s="147"/>
      <c r="AB70" s="147"/>
      <c r="AC70" s="147"/>
      <c r="AD70" s="147"/>
      <c r="AE70" s="147"/>
      <c r="AF70" s="147"/>
      <c r="AG70" s="147" t="s">
        <v>222</v>
      </c>
      <c r="AH70" s="147">
        <v>0</v>
      </c>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3" x14ac:dyDescent="0.2">
      <c r="A71" s="154"/>
      <c r="B71" s="155"/>
      <c r="C71" s="189" t="s">
        <v>277</v>
      </c>
      <c r="D71" s="187"/>
      <c r="E71" s="188">
        <v>-30</v>
      </c>
      <c r="F71" s="157"/>
      <c r="G71" s="157"/>
      <c r="H71" s="157"/>
      <c r="I71" s="157"/>
      <c r="J71" s="157"/>
      <c r="K71" s="157"/>
      <c r="L71" s="157"/>
      <c r="M71" s="157"/>
      <c r="N71" s="156"/>
      <c r="O71" s="156"/>
      <c r="P71" s="156"/>
      <c r="Q71" s="156"/>
      <c r="R71" s="157"/>
      <c r="S71" s="157"/>
      <c r="T71" s="157"/>
      <c r="U71" s="157"/>
      <c r="V71" s="157"/>
      <c r="W71" s="157"/>
      <c r="X71" s="157"/>
      <c r="Y71" s="157"/>
      <c r="Z71" s="147"/>
      <c r="AA71" s="147"/>
      <c r="AB71" s="147"/>
      <c r="AC71" s="147"/>
      <c r="AD71" s="147"/>
      <c r="AE71" s="147"/>
      <c r="AF71" s="147"/>
      <c r="AG71" s="147" t="s">
        <v>222</v>
      </c>
      <c r="AH71" s="147">
        <v>0</v>
      </c>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row>
    <row r="72" spans="1:60" outlineLevel="1" x14ac:dyDescent="0.2">
      <c r="A72" s="168">
        <v>15</v>
      </c>
      <c r="B72" s="169" t="s">
        <v>278</v>
      </c>
      <c r="C72" s="182" t="s">
        <v>279</v>
      </c>
      <c r="D72" s="170" t="s">
        <v>254</v>
      </c>
      <c r="E72" s="171">
        <v>476.245</v>
      </c>
      <c r="F72" s="172"/>
      <c r="G72" s="173">
        <f>ROUND(E72*F72,2)</f>
        <v>0</v>
      </c>
      <c r="H72" s="158"/>
      <c r="I72" s="157">
        <f>ROUND(E72*H72,2)</f>
        <v>0</v>
      </c>
      <c r="J72" s="158"/>
      <c r="K72" s="157">
        <f>ROUND(E72*J72,2)</f>
        <v>0</v>
      </c>
      <c r="L72" s="157">
        <v>21</v>
      </c>
      <c r="M72" s="157">
        <f>G72*(1+L72/100)</f>
        <v>0</v>
      </c>
      <c r="N72" s="156">
        <v>0.11799999999999999</v>
      </c>
      <c r="O72" s="156">
        <f>ROUND(E72*N72,2)</f>
        <v>56.2</v>
      </c>
      <c r="P72" s="156">
        <v>0</v>
      </c>
      <c r="Q72" s="156">
        <f>ROUND(E72*P72,2)</f>
        <v>0</v>
      </c>
      <c r="R72" s="157" t="s">
        <v>280</v>
      </c>
      <c r="S72" s="157" t="s">
        <v>167</v>
      </c>
      <c r="T72" s="157" t="s">
        <v>167</v>
      </c>
      <c r="U72" s="157">
        <v>0</v>
      </c>
      <c r="V72" s="157">
        <f>ROUND(E72*U72,2)</f>
        <v>0</v>
      </c>
      <c r="W72" s="157"/>
      <c r="X72" s="157" t="s">
        <v>281</v>
      </c>
      <c r="Y72" s="157" t="s">
        <v>170</v>
      </c>
      <c r="Z72" s="147"/>
      <c r="AA72" s="147"/>
      <c r="AB72" s="147"/>
      <c r="AC72" s="147"/>
      <c r="AD72" s="147"/>
      <c r="AE72" s="147"/>
      <c r="AF72" s="147"/>
      <c r="AG72" s="147" t="s">
        <v>282</v>
      </c>
      <c r="AH72" s="147"/>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outlineLevel="2" x14ac:dyDescent="0.2">
      <c r="A73" s="154"/>
      <c r="B73" s="155"/>
      <c r="C73" s="189" t="s">
        <v>221</v>
      </c>
      <c r="D73" s="187"/>
      <c r="E73" s="188"/>
      <c r="F73" s="157"/>
      <c r="G73" s="157"/>
      <c r="H73" s="157"/>
      <c r="I73" s="157"/>
      <c r="J73" s="157"/>
      <c r="K73" s="157"/>
      <c r="L73" s="157"/>
      <c r="M73" s="157"/>
      <c r="N73" s="156"/>
      <c r="O73" s="156"/>
      <c r="P73" s="156"/>
      <c r="Q73" s="156"/>
      <c r="R73" s="157"/>
      <c r="S73" s="157"/>
      <c r="T73" s="157"/>
      <c r="U73" s="157"/>
      <c r="V73" s="157"/>
      <c r="W73" s="157"/>
      <c r="X73" s="157"/>
      <c r="Y73" s="157"/>
      <c r="Z73" s="147"/>
      <c r="AA73" s="147"/>
      <c r="AB73" s="147"/>
      <c r="AC73" s="147"/>
      <c r="AD73" s="147"/>
      <c r="AE73" s="147"/>
      <c r="AF73" s="147"/>
      <c r="AG73" s="147" t="s">
        <v>222</v>
      </c>
      <c r="AH73" s="147">
        <v>0</v>
      </c>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row>
    <row r="74" spans="1:60" outlineLevel="3" x14ac:dyDescent="0.2">
      <c r="A74" s="154"/>
      <c r="B74" s="155"/>
      <c r="C74" s="189" t="s">
        <v>283</v>
      </c>
      <c r="D74" s="187"/>
      <c r="E74" s="188">
        <v>297.05500000000001</v>
      </c>
      <c r="F74" s="157"/>
      <c r="G74" s="157"/>
      <c r="H74" s="157"/>
      <c r="I74" s="157"/>
      <c r="J74" s="157"/>
      <c r="K74" s="157"/>
      <c r="L74" s="157"/>
      <c r="M74" s="157"/>
      <c r="N74" s="156"/>
      <c r="O74" s="156"/>
      <c r="P74" s="156"/>
      <c r="Q74" s="156"/>
      <c r="R74" s="157"/>
      <c r="S74" s="157"/>
      <c r="T74" s="157"/>
      <c r="U74" s="157"/>
      <c r="V74" s="157"/>
      <c r="W74" s="157"/>
      <c r="X74" s="157"/>
      <c r="Y74" s="157"/>
      <c r="Z74" s="147"/>
      <c r="AA74" s="147"/>
      <c r="AB74" s="147"/>
      <c r="AC74" s="147"/>
      <c r="AD74" s="147"/>
      <c r="AE74" s="147"/>
      <c r="AF74" s="147"/>
      <c r="AG74" s="147" t="s">
        <v>222</v>
      </c>
      <c r="AH74" s="147">
        <v>0</v>
      </c>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row>
    <row r="75" spans="1:60" outlineLevel="3" x14ac:dyDescent="0.2">
      <c r="A75" s="154"/>
      <c r="B75" s="155"/>
      <c r="C75" s="189" t="s">
        <v>284</v>
      </c>
      <c r="D75" s="187"/>
      <c r="E75" s="188">
        <v>27.225000000000001</v>
      </c>
      <c r="F75" s="157"/>
      <c r="G75" s="157"/>
      <c r="H75" s="157"/>
      <c r="I75" s="157"/>
      <c r="J75" s="157"/>
      <c r="K75" s="157"/>
      <c r="L75" s="157"/>
      <c r="M75" s="157"/>
      <c r="N75" s="156"/>
      <c r="O75" s="156"/>
      <c r="P75" s="156"/>
      <c r="Q75" s="156"/>
      <c r="R75" s="157"/>
      <c r="S75" s="157"/>
      <c r="T75" s="157"/>
      <c r="U75" s="157"/>
      <c r="V75" s="157"/>
      <c r="W75" s="157"/>
      <c r="X75" s="157"/>
      <c r="Y75" s="157"/>
      <c r="Z75" s="147"/>
      <c r="AA75" s="147"/>
      <c r="AB75" s="147"/>
      <c r="AC75" s="147"/>
      <c r="AD75" s="147"/>
      <c r="AE75" s="147"/>
      <c r="AF75" s="147"/>
      <c r="AG75" s="147" t="s">
        <v>222</v>
      </c>
      <c r="AH75" s="147">
        <v>0</v>
      </c>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row>
    <row r="76" spans="1:60" outlineLevel="3" x14ac:dyDescent="0.2">
      <c r="A76" s="154"/>
      <c r="B76" s="155"/>
      <c r="C76" s="189" t="s">
        <v>285</v>
      </c>
      <c r="D76" s="187"/>
      <c r="E76" s="188">
        <v>151.965</v>
      </c>
      <c r="F76" s="157"/>
      <c r="G76" s="157"/>
      <c r="H76" s="157"/>
      <c r="I76" s="157"/>
      <c r="J76" s="157"/>
      <c r="K76" s="157"/>
      <c r="L76" s="157"/>
      <c r="M76" s="157"/>
      <c r="N76" s="156"/>
      <c r="O76" s="156"/>
      <c r="P76" s="156"/>
      <c r="Q76" s="156"/>
      <c r="R76" s="157"/>
      <c r="S76" s="157"/>
      <c r="T76" s="157"/>
      <c r="U76" s="157"/>
      <c r="V76" s="157"/>
      <c r="W76" s="157"/>
      <c r="X76" s="157"/>
      <c r="Y76" s="157"/>
      <c r="Z76" s="147"/>
      <c r="AA76" s="147"/>
      <c r="AB76" s="147"/>
      <c r="AC76" s="147"/>
      <c r="AD76" s="147"/>
      <c r="AE76" s="147"/>
      <c r="AF76" s="147"/>
      <c r="AG76" s="147" t="s">
        <v>222</v>
      </c>
      <c r="AH76" s="147">
        <v>0</v>
      </c>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outlineLevel="1" x14ac:dyDescent="0.2">
      <c r="A77" s="168">
        <v>16</v>
      </c>
      <c r="B77" s="169" t="s">
        <v>286</v>
      </c>
      <c r="C77" s="182" t="s">
        <v>287</v>
      </c>
      <c r="D77" s="170" t="s">
        <v>254</v>
      </c>
      <c r="E77" s="171">
        <v>120.12</v>
      </c>
      <c r="F77" s="172"/>
      <c r="G77" s="173">
        <f>ROUND(E77*F77,2)</f>
        <v>0</v>
      </c>
      <c r="H77" s="158"/>
      <c r="I77" s="157">
        <f>ROUND(E77*H77,2)</f>
        <v>0</v>
      </c>
      <c r="J77" s="158"/>
      <c r="K77" s="157">
        <f>ROUND(E77*J77,2)</f>
        <v>0</v>
      </c>
      <c r="L77" s="157">
        <v>21</v>
      </c>
      <c r="M77" s="157">
        <f>G77*(1+L77/100)</f>
        <v>0</v>
      </c>
      <c r="N77" s="156">
        <v>0.5</v>
      </c>
      <c r="O77" s="156">
        <f>ROUND(E77*N77,2)</f>
        <v>60.06</v>
      </c>
      <c r="P77" s="156">
        <v>0</v>
      </c>
      <c r="Q77" s="156">
        <f>ROUND(E77*P77,2)</f>
        <v>0</v>
      </c>
      <c r="R77" s="157"/>
      <c r="S77" s="157" t="s">
        <v>202</v>
      </c>
      <c r="T77" s="157" t="s">
        <v>168</v>
      </c>
      <c r="U77" s="157">
        <v>0</v>
      </c>
      <c r="V77" s="157">
        <f>ROUND(E77*U77,2)</f>
        <v>0</v>
      </c>
      <c r="W77" s="157"/>
      <c r="X77" s="157" t="s">
        <v>281</v>
      </c>
      <c r="Y77" s="157" t="s">
        <v>170</v>
      </c>
      <c r="Z77" s="147"/>
      <c r="AA77" s="147"/>
      <c r="AB77" s="147"/>
      <c r="AC77" s="147"/>
      <c r="AD77" s="147"/>
      <c r="AE77" s="147"/>
      <c r="AF77" s="147"/>
      <c r="AG77" s="147" t="s">
        <v>282</v>
      </c>
      <c r="AH77" s="147"/>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row>
    <row r="78" spans="1:60" outlineLevel="2" x14ac:dyDescent="0.2">
      <c r="A78" s="154"/>
      <c r="B78" s="155"/>
      <c r="C78" s="189" t="s">
        <v>263</v>
      </c>
      <c r="D78" s="187"/>
      <c r="E78" s="188"/>
      <c r="F78" s="157"/>
      <c r="G78" s="157"/>
      <c r="H78" s="157"/>
      <c r="I78" s="157"/>
      <c r="J78" s="157"/>
      <c r="K78" s="157"/>
      <c r="L78" s="157"/>
      <c r="M78" s="157"/>
      <c r="N78" s="156"/>
      <c r="O78" s="156"/>
      <c r="P78" s="156"/>
      <c r="Q78" s="156"/>
      <c r="R78" s="157"/>
      <c r="S78" s="157"/>
      <c r="T78" s="157"/>
      <c r="U78" s="157"/>
      <c r="V78" s="157"/>
      <c r="W78" s="157"/>
      <c r="X78" s="157"/>
      <c r="Y78" s="157"/>
      <c r="Z78" s="147"/>
      <c r="AA78" s="147"/>
      <c r="AB78" s="147"/>
      <c r="AC78" s="147"/>
      <c r="AD78" s="147"/>
      <c r="AE78" s="147"/>
      <c r="AF78" s="147"/>
      <c r="AG78" s="147" t="s">
        <v>222</v>
      </c>
      <c r="AH78" s="147">
        <v>0</v>
      </c>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row>
    <row r="79" spans="1:60" outlineLevel="3" x14ac:dyDescent="0.2">
      <c r="A79" s="154"/>
      <c r="B79" s="155"/>
      <c r="C79" s="189" t="s">
        <v>288</v>
      </c>
      <c r="D79" s="187"/>
      <c r="E79" s="188">
        <v>108.02</v>
      </c>
      <c r="F79" s="157"/>
      <c r="G79" s="157"/>
      <c r="H79" s="157"/>
      <c r="I79" s="157"/>
      <c r="J79" s="157"/>
      <c r="K79" s="157"/>
      <c r="L79" s="157"/>
      <c r="M79" s="157"/>
      <c r="N79" s="156"/>
      <c r="O79" s="156"/>
      <c r="P79" s="156"/>
      <c r="Q79" s="156"/>
      <c r="R79" s="157"/>
      <c r="S79" s="157"/>
      <c r="T79" s="157"/>
      <c r="U79" s="157"/>
      <c r="V79" s="157"/>
      <c r="W79" s="157"/>
      <c r="X79" s="157"/>
      <c r="Y79" s="157"/>
      <c r="Z79" s="147"/>
      <c r="AA79" s="147"/>
      <c r="AB79" s="147"/>
      <c r="AC79" s="147"/>
      <c r="AD79" s="147"/>
      <c r="AE79" s="147"/>
      <c r="AF79" s="147"/>
      <c r="AG79" s="147" t="s">
        <v>222</v>
      </c>
      <c r="AH79" s="147">
        <v>0</v>
      </c>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147"/>
      <c r="BH79" s="147"/>
    </row>
    <row r="80" spans="1:60" outlineLevel="3" x14ac:dyDescent="0.2">
      <c r="A80" s="154"/>
      <c r="B80" s="155"/>
      <c r="C80" s="189" t="s">
        <v>289</v>
      </c>
      <c r="D80" s="187"/>
      <c r="E80" s="188">
        <v>12.1</v>
      </c>
      <c r="F80" s="157"/>
      <c r="G80" s="157"/>
      <c r="H80" s="157"/>
      <c r="I80" s="157"/>
      <c r="J80" s="157"/>
      <c r="K80" s="157"/>
      <c r="L80" s="157"/>
      <c r="M80" s="157"/>
      <c r="N80" s="156"/>
      <c r="O80" s="156"/>
      <c r="P80" s="156"/>
      <c r="Q80" s="156"/>
      <c r="R80" s="157"/>
      <c r="S80" s="157"/>
      <c r="T80" s="157"/>
      <c r="U80" s="157"/>
      <c r="V80" s="157"/>
      <c r="W80" s="157"/>
      <c r="X80" s="157"/>
      <c r="Y80" s="157"/>
      <c r="Z80" s="147"/>
      <c r="AA80" s="147"/>
      <c r="AB80" s="147"/>
      <c r="AC80" s="147"/>
      <c r="AD80" s="147"/>
      <c r="AE80" s="147"/>
      <c r="AF80" s="147"/>
      <c r="AG80" s="147" t="s">
        <v>222</v>
      </c>
      <c r="AH80" s="147">
        <v>0</v>
      </c>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row>
    <row r="81" spans="1:60" outlineLevel="1" x14ac:dyDescent="0.2">
      <c r="A81" s="168">
        <v>17</v>
      </c>
      <c r="B81" s="169" t="s">
        <v>290</v>
      </c>
      <c r="C81" s="182" t="s">
        <v>291</v>
      </c>
      <c r="D81" s="170" t="s">
        <v>254</v>
      </c>
      <c r="E81" s="171">
        <v>33.770000000000003</v>
      </c>
      <c r="F81" s="172"/>
      <c r="G81" s="173">
        <f>ROUND(E81*F81,2)</f>
        <v>0</v>
      </c>
      <c r="H81" s="158"/>
      <c r="I81" s="157">
        <f>ROUND(E81*H81,2)</f>
        <v>0</v>
      </c>
      <c r="J81" s="158"/>
      <c r="K81" s="157">
        <f>ROUND(E81*J81,2)</f>
        <v>0</v>
      </c>
      <c r="L81" s="157">
        <v>21</v>
      </c>
      <c r="M81" s="157">
        <f>G81*(1+L81/100)</f>
        <v>0</v>
      </c>
      <c r="N81" s="156">
        <v>0.2</v>
      </c>
      <c r="O81" s="156">
        <f>ROUND(E81*N81,2)</f>
        <v>6.75</v>
      </c>
      <c r="P81" s="156">
        <v>0</v>
      </c>
      <c r="Q81" s="156">
        <f>ROUND(E81*P81,2)</f>
        <v>0</v>
      </c>
      <c r="R81" s="157" t="s">
        <v>280</v>
      </c>
      <c r="S81" s="157" t="s">
        <v>167</v>
      </c>
      <c r="T81" s="157" t="s">
        <v>167</v>
      </c>
      <c r="U81" s="157">
        <v>0</v>
      </c>
      <c r="V81" s="157">
        <f>ROUND(E81*U81,2)</f>
        <v>0</v>
      </c>
      <c r="W81" s="157"/>
      <c r="X81" s="157" t="s">
        <v>281</v>
      </c>
      <c r="Y81" s="157" t="s">
        <v>170</v>
      </c>
      <c r="Z81" s="147"/>
      <c r="AA81" s="147"/>
      <c r="AB81" s="147"/>
      <c r="AC81" s="147"/>
      <c r="AD81" s="147"/>
      <c r="AE81" s="147"/>
      <c r="AF81" s="147"/>
      <c r="AG81" s="147" t="s">
        <v>282</v>
      </c>
      <c r="AH81" s="147"/>
      <c r="AI81" s="147"/>
      <c r="AJ81" s="147"/>
      <c r="AK81" s="147"/>
      <c r="AL81" s="147"/>
      <c r="AM81" s="147"/>
      <c r="AN81" s="147"/>
      <c r="AO81" s="147"/>
      <c r="AP81" s="147"/>
      <c r="AQ81" s="147"/>
      <c r="AR81" s="147"/>
      <c r="AS81" s="147"/>
      <c r="AT81" s="147"/>
      <c r="AU81" s="147"/>
      <c r="AV81" s="147"/>
      <c r="AW81" s="147"/>
      <c r="AX81" s="147"/>
      <c r="AY81" s="147"/>
      <c r="AZ81" s="147"/>
      <c r="BA81" s="147"/>
      <c r="BB81" s="147"/>
      <c r="BC81" s="147"/>
      <c r="BD81" s="147"/>
      <c r="BE81" s="147"/>
      <c r="BF81" s="147"/>
      <c r="BG81" s="147"/>
      <c r="BH81" s="147"/>
    </row>
    <row r="82" spans="1:60" outlineLevel="2" x14ac:dyDescent="0.2">
      <c r="A82" s="154"/>
      <c r="B82" s="155"/>
      <c r="C82" s="189" t="s">
        <v>221</v>
      </c>
      <c r="D82" s="187"/>
      <c r="E82" s="188"/>
      <c r="F82" s="157"/>
      <c r="G82" s="157"/>
      <c r="H82" s="157"/>
      <c r="I82" s="157"/>
      <c r="J82" s="157"/>
      <c r="K82" s="157"/>
      <c r="L82" s="157"/>
      <c r="M82" s="157"/>
      <c r="N82" s="156"/>
      <c r="O82" s="156"/>
      <c r="P82" s="156"/>
      <c r="Q82" s="156"/>
      <c r="R82" s="157"/>
      <c r="S82" s="157"/>
      <c r="T82" s="157"/>
      <c r="U82" s="157"/>
      <c r="V82" s="157"/>
      <c r="W82" s="157"/>
      <c r="X82" s="157"/>
      <c r="Y82" s="157"/>
      <c r="Z82" s="147"/>
      <c r="AA82" s="147"/>
      <c r="AB82" s="147"/>
      <c r="AC82" s="147"/>
      <c r="AD82" s="147"/>
      <c r="AE82" s="147"/>
      <c r="AF82" s="147"/>
      <c r="AG82" s="147" t="s">
        <v>222</v>
      </c>
      <c r="AH82" s="147">
        <v>0</v>
      </c>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147"/>
      <c r="BH82" s="147"/>
    </row>
    <row r="83" spans="1:60" outlineLevel="3" x14ac:dyDescent="0.2">
      <c r="A83" s="154"/>
      <c r="B83" s="155"/>
      <c r="C83" s="189" t="s">
        <v>292</v>
      </c>
      <c r="D83" s="187"/>
      <c r="E83" s="188">
        <v>33.770000000000003</v>
      </c>
      <c r="F83" s="157"/>
      <c r="G83" s="157"/>
      <c r="H83" s="157"/>
      <c r="I83" s="157"/>
      <c r="J83" s="157"/>
      <c r="K83" s="157"/>
      <c r="L83" s="157"/>
      <c r="M83" s="157"/>
      <c r="N83" s="156"/>
      <c r="O83" s="156"/>
      <c r="P83" s="156"/>
      <c r="Q83" s="156"/>
      <c r="R83" s="157"/>
      <c r="S83" s="157"/>
      <c r="T83" s="157"/>
      <c r="U83" s="157"/>
      <c r="V83" s="157"/>
      <c r="W83" s="157"/>
      <c r="X83" s="157"/>
      <c r="Y83" s="157"/>
      <c r="Z83" s="147"/>
      <c r="AA83" s="147"/>
      <c r="AB83" s="147"/>
      <c r="AC83" s="147"/>
      <c r="AD83" s="147"/>
      <c r="AE83" s="147"/>
      <c r="AF83" s="147"/>
      <c r="AG83" s="147" t="s">
        <v>222</v>
      </c>
      <c r="AH83" s="147">
        <v>0</v>
      </c>
      <c r="AI83" s="147"/>
      <c r="AJ83" s="147"/>
      <c r="AK83" s="147"/>
      <c r="AL83" s="147"/>
      <c r="AM83" s="147"/>
      <c r="AN83" s="147"/>
      <c r="AO83" s="147"/>
      <c r="AP83" s="147"/>
      <c r="AQ83" s="147"/>
      <c r="AR83" s="147"/>
      <c r="AS83" s="147"/>
      <c r="AT83" s="147"/>
      <c r="AU83" s="147"/>
      <c r="AV83" s="147"/>
      <c r="AW83" s="147"/>
      <c r="AX83" s="147"/>
      <c r="AY83" s="147"/>
      <c r="AZ83" s="147"/>
      <c r="BA83" s="147"/>
      <c r="BB83" s="147"/>
      <c r="BC83" s="147"/>
      <c r="BD83" s="147"/>
      <c r="BE83" s="147"/>
      <c r="BF83" s="147"/>
      <c r="BG83" s="147"/>
      <c r="BH83" s="147"/>
    </row>
    <row r="84" spans="1:60" x14ac:dyDescent="0.2">
      <c r="A84" s="161" t="s">
        <v>162</v>
      </c>
      <c r="B84" s="162" t="s">
        <v>127</v>
      </c>
      <c r="C84" s="181" t="s">
        <v>128</v>
      </c>
      <c r="D84" s="163"/>
      <c r="E84" s="164"/>
      <c r="F84" s="165"/>
      <c r="G84" s="166">
        <f>SUMIF(AG85:AG95,"&lt;&gt;NOR",G85:G95)</f>
        <v>0</v>
      </c>
      <c r="H84" s="160"/>
      <c r="I84" s="160">
        <f>SUM(I85:I95)</f>
        <v>0</v>
      </c>
      <c r="J84" s="160"/>
      <c r="K84" s="160">
        <f>SUM(K85:K95)</f>
        <v>0</v>
      </c>
      <c r="L84" s="160"/>
      <c r="M84" s="160">
        <f>SUM(M85:M95)</f>
        <v>0</v>
      </c>
      <c r="N84" s="159"/>
      <c r="O84" s="159">
        <f>SUM(O85:O95)</f>
        <v>0</v>
      </c>
      <c r="P84" s="159"/>
      <c r="Q84" s="159">
        <f>SUM(Q85:Q95)</f>
        <v>72.400000000000006</v>
      </c>
      <c r="R84" s="160"/>
      <c r="S84" s="160"/>
      <c r="T84" s="160"/>
      <c r="U84" s="160"/>
      <c r="V84" s="160">
        <f>SUM(V85:V95)</f>
        <v>1575.91</v>
      </c>
      <c r="W84" s="160"/>
      <c r="X84" s="160"/>
      <c r="Y84" s="160"/>
      <c r="AG84" t="s">
        <v>163</v>
      </c>
    </row>
    <row r="85" spans="1:60" outlineLevel="1" x14ac:dyDescent="0.2">
      <c r="A85" s="168">
        <v>18</v>
      </c>
      <c r="B85" s="169" t="s">
        <v>293</v>
      </c>
      <c r="C85" s="182" t="s">
        <v>294</v>
      </c>
      <c r="D85" s="170" t="s">
        <v>254</v>
      </c>
      <c r="E85" s="171">
        <v>658.15</v>
      </c>
      <c r="F85" s="172"/>
      <c r="G85" s="173">
        <f>ROUND(E85*F85,2)</f>
        <v>0</v>
      </c>
      <c r="H85" s="158"/>
      <c r="I85" s="157">
        <f>ROUND(E85*H85,2)</f>
        <v>0</v>
      </c>
      <c r="J85" s="158"/>
      <c r="K85" s="157">
        <f>ROUND(E85*J85,2)</f>
        <v>0</v>
      </c>
      <c r="L85" s="157">
        <v>21</v>
      </c>
      <c r="M85" s="157">
        <f>G85*(1+L85/100)</f>
        <v>0</v>
      </c>
      <c r="N85" s="156">
        <v>0</v>
      </c>
      <c r="O85" s="156">
        <f>ROUND(E85*N85,2)</f>
        <v>0</v>
      </c>
      <c r="P85" s="156">
        <v>0.11</v>
      </c>
      <c r="Q85" s="156">
        <f>ROUND(E85*P85,2)</f>
        <v>72.400000000000006</v>
      </c>
      <c r="R85" s="157"/>
      <c r="S85" s="157" t="s">
        <v>167</v>
      </c>
      <c r="T85" s="157" t="s">
        <v>167</v>
      </c>
      <c r="U85" s="157">
        <v>0.21029999999999999</v>
      </c>
      <c r="V85" s="157">
        <f>ROUND(E85*U85,2)</f>
        <v>138.41</v>
      </c>
      <c r="W85" s="157"/>
      <c r="X85" s="157" t="s">
        <v>219</v>
      </c>
      <c r="Y85" s="157" t="s">
        <v>170</v>
      </c>
      <c r="Z85" s="147"/>
      <c r="AA85" s="147"/>
      <c r="AB85" s="147"/>
      <c r="AC85" s="147"/>
      <c r="AD85" s="147"/>
      <c r="AE85" s="147"/>
      <c r="AF85" s="147"/>
      <c r="AG85" s="147" t="s">
        <v>220</v>
      </c>
      <c r="AH85" s="147"/>
      <c r="AI85" s="147"/>
      <c r="AJ85" s="147"/>
      <c r="AK85" s="147"/>
      <c r="AL85" s="147"/>
      <c r="AM85" s="147"/>
      <c r="AN85" s="147"/>
      <c r="AO85" s="147"/>
      <c r="AP85" s="147"/>
      <c r="AQ85" s="147"/>
      <c r="AR85" s="147"/>
      <c r="AS85" s="147"/>
      <c r="AT85" s="147"/>
      <c r="AU85" s="147"/>
      <c r="AV85" s="147"/>
      <c r="AW85" s="147"/>
      <c r="AX85" s="147"/>
      <c r="AY85" s="147"/>
      <c r="AZ85" s="147"/>
      <c r="BA85" s="147"/>
      <c r="BB85" s="147"/>
      <c r="BC85" s="147"/>
      <c r="BD85" s="147"/>
      <c r="BE85" s="147"/>
      <c r="BF85" s="147"/>
      <c r="BG85" s="147"/>
      <c r="BH85" s="147"/>
    </row>
    <row r="86" spans="1:60" outlineLevel="2" x14ac:dyDescent="0.2">
      <c r="A86" s="154"/>
      <c r="B86" s="155"/>
      <c r="C86" s="189" t="s">
        <v>221</v>
      </c>
      <c r="D86" s="187"/>
      <c r="E86" s="188"/>
      <c r="F86" s="157"/>
      <c r="G86" s="157"/>
      <c r="H86" s="157"/>
      <c r="I86" s="157"/>
      <c r="J86" s="157"/>
      <c r="K86" s="157"/>
      <c r="L86" s="157"/>
      <c r="M86" s="157"/>
      <c r="N86" s="156"/>
      <c r="O86" s="156"/>
      <c r="P86" s="156"/>
      <c r="Q86" s="156"/>
      <c r="R86" s="157"/>
      <c r="S86" s="157"/>
      <c r="T86" s="157"/>
      <c r="U86" s="157"/>
      <c r="V86" s="157"/>
      <c r="W86" s="157"/>
      <c r="X86" s="157"/>
      <c r="Y86" s="157"/>
      <c r="Z86" s="147"/>
      <c r="AA86" s="147"/>
      <c r="AB86" s="147"/>
      <c r="AC86" s="147"/>
      <c r="AD86" s="147"/>
      <c r="AE86" s="147"/>
      <c r="AF86" s="147"/>
      <c r="AG86" s="147" t="s">
        <v>222</v>
      </c>
      <c r="AH86" s="147">
        <v>0</v>
      </c>
      <c r="AI86" s="147"/>
      <c r="AJ86" s="147"/>
      <c r="AK86" s="147"/>
      <c r="AL86" s="147"/>
      <c r="AM86" s="147"/>
      <c r="AN86" s="147"/>
      <c r="AO86" s="147"/>
      <c r="AP86" s="147"/>
      <c r="AQ86" s="147"/>
      <c r="AR86" s="147"/>
      <c r="AS86" s="147"/>
      <c r="AT86" s="147"/>
      <c r="AU86" s="147"/>
      <c r="AV86" s="147"/>
      <c r="AW86" s="147"/>
      <c r="AX86" s="147"/>
      <c r="AY86" s="147"/>
      <c r="AZ86" s="147"/>
      <c r="BA86" s="147"/>
      <c r="BB86" s="147"/>
      <c r="BC86" s="147"/>
      <c r="BD86" s="147"/>
      <c r="BE86" s="147"/>
      <c r="BF86" s="147"/>
      <c r="BG86" s="147"/>
      <c r="BH86" s="147"/>
    </row>
    <row r="87" spans="1:60" outlineLevel="3" x14ac:dyDescent="0.2">
      <c r="A87" s="154"/>
      <c r="B87" s="155"/>
      <c r="C87" s="189" t="s">
        <v>256</v>
      </c>
      <c r="D87" s="187"/>
      <c r="E87" s="188">
        <v>417.35</v>
      </c>
      <c r="F87" s="157"/>
      <c r="G87" s="157"/>
      <c r="H87" s="157"/>
      <c r="I87" s="157"/>
      <c r="J87" s="157"/>
      <c r="K87" s="157"/>
      <c r="L87" s="157"/>
      <c r="M87" s="157"/>
      <c r="N87" s="156"/>
      <c r="O87" s="156"/>
      <c r="P87" s="156"/>
      <c r="Q87" s="156"/>
      <c r="R87" s="157"/>
      <c r="S87" s="157"/>
      <c r="T87" s="157"/>
      <c r="U87" s="157"/>
      <c r="V87" s="157"/>
      <c r="W87" s="157"/>
      <c r="X87" s="157"/>
      <c r="Y87" s="157"/>
      <c r="Z87" s="147"/>
      <c r="AA87" s="147"/>
      <c r="AB87" s="147"/>
      <c r="AC87" s="147"/>
      <c r="AD87" s="147"/>
      <c r="AE87" s="147"/>
      <c r="AF87" s="147"/>
      <c r="AG87" s="147" t="s">
        <v>222</v>
      </c>
      <c r="AH87" s="147">
        <v>0</v>
      </c>
      <c r="AI87" s="147"/>
      <c r="AJ87" s="147"/>
      <c r="AK87" s="147"/>
      <c r="AL87" s="147"/>
      <c r="AM87" s="147"/>
      <c r="AN87" s="147"/>
      <c r="AO87" s="147"/>
      <c r="AP87" s="147"/>
      <c r="AQ87" s="147"/>
      <c r="AR87" s="147"/>
      <c r="AS87" s="147"/>
      <c r="AT87" s="147"/>
      <c r="AU87" s="147"/>
      <c r="AV87" s="147"/>
      <c r="AW87" s="147"/>
      <c r="AX87" s="147"/>
      <c r="AY87" s="147"/>
      <c r="AZ87" s="147"/>
      <c r="BA87" s="147"/>
      <c r="BB87" s="147"/>
      <c r="BC87" s="147"/>
      <c r="BD87" s="147"/>
      <c r="BE87" s="147"/>
      <c r="BF87" s="147"/>
      <c r="BG87" s="147"/>
      <c r="BH87" s="147"/>
    </row>
    <row r="88" spans="1:60" outlineLevel="3" x14ac:dyDescent="0.2">
      <c r="A88" s="154"/>
      <c r="B88" s="155"/>
      <c r="C88" s="189" t="s">
        <v>257</v>
      </c>
      <c r="D88" s="187"/>
      <c r="E88" s="188">
        <v>41.25</v>
      </c>
      <c r="F88" s="157"/>
      <c r="G88" s="157"/>
      <c r="H88" s="157"/>
      <c r="I88" s="157"/>
      <c r="J88" s="157"/>
      <c r="K88" s="157"/>
      <c r="L88" s="157"/>
      <c r="M88" s="157"/>
      <c r="N88" s="156"/>
      <c r="O88" s="156"/>
      <c r="P88" s="156"/>
      <c r="Q88" s="156"/>
      <c r="R88" s="157"/>
      <c r="S88" s="157"/>
      <c r="T88" s="157"/>
      <c r="U88" s="157"/>
      <c r="V88" s="157"/>
      <c r="W88" s="157"/>
      <c r="X88" s="157"/>
      <c r="Y88" s="157"/>
      <c r="Z88" s="147"/>
      <c r="AA88" s="147"/>
      <c r="AB88" s="147"/>
      <c r="AC88" s="147"/>
      <c r="AD88" s="147"/>
      <c r="AE88" s="147"/>
      <c r="AF88" s="147"/>
      <c r="AG88" s="147" t="s">
        <v>222</v>
      </c>
      <c r="AH88" s="147">
        <v>0</v>
      </c>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7"/>
      <c r="BF88" s="147"/>
      <c r="BG88" s="147"/>
      <c r="BH88" s="147"/>
    </row>
    <row r="89" spans="1:60" outlineLevel="3" x14ac:dyDescent="0.2">
      <c r="A89" s="154"/>
      <c r="B89" s="155"/>
      <c r="C89" s="189" t="s">
        <v>258</v>
      </c>
      <c r="D89" s="187"/>
      <c r="E89" s="188">
        <v>199.55</v>
      </c>
      <c r="F89" s="157"/>
      <c r="G89" s="157"/>
      <c r="H89" s="157"/>
      <c r="I89" s="157"/>
      <c r="J89" s="157"/>
      <c r="K89" s="157"/>
      <c r="L89" s="157"/>
      <c r="M89" s="157"/>
      <c r="N89" s="156"/>
      <c r="O89" s="156"/>
      <c r="P89" s="156"/>
      <c r="Q89" s="156"/>
      <c r="R89" s="157"/>
      <c r="S89" s="157"/>
      <c r="T89" s="157"/>
      <c r="U89" s="157"/>
      <c r="V89" s="157"/>
      <c r="W89" s="157"/>
      <c r="X89" s="157"/>
      <c r="Y89" s="157"/>
      <c r="Z89" s="147"/>
      <c r="AA89" s="147"/>
      <c r="AB89" s="147"/>
      <c r="AC89" s="147"/>
      <c r="AD89" s="147"/>
      <c r="AE89" s="147"/>
      <c r="AF89" s="147"/>
      <c r="AG89" s="147" t="s">
        <v>222</v>
      </c>
      <c r="AH89" s="147">
        <v>0</v>
      </c>
      <c r="AI89" s="147"/>
      <c r="AJ89" s="147"/>
      <c r="AK89" s="147"/>
      <c r="AL89" s="147"/>
      <c r="AM89" s="147"/>
      <c r="AN89" s="147"/>
      <c r="AO89" s="147"/>
      <c r="AP89" s="147"/>
      <c r="AQ89" s="147"/>
      <c r="AR89" s="147"/>
      <c r="AS89" s="147"/>
      <c r="AT89" s="147"/>
      <c r="AU89" s="147"/>
      <c r="AV89" s="147"/>
      <c r="AW89" s="147"/>
      <c r="AX89" s="147"/>
      <c r="AY89" s="147"/>
      <c r="AZ89" s="147"/>
      <c r="BA89" s="147"/>
      <c r="BB89" s="147"/>
      <c r="BC89" s="147"/>
      <c r="BD89" s="147"/>
      <c r="BE89" s="147"/>
      <c r="BF89" s="147"/>
      <c r="BG89" s="147"/>
      <c r="BH89" s="147"/>
    </row>
    <row r="90" spans="1:60" outlineLevel="1" x14ac:dyDescent="0.2">
      <c r="A90" s="168">
        <v>19</v>
      </c>
      <c r="B90" s="169" t="s">
        <v>295</v>
      </c>
      <c r="C90" s="182" t="s">
        <v>296</v>
      </c>
      <c r="D90" s="170" t="s">
        <v>297</v>
      </c>
      <c r="E90" s="171">
        <v>72.396500000000003</v>
      </c>
      <c r="F90" s="172"/>
      <c r="G90" s="173">
        <f>ROUND(E90*F90,2)</f>
        <v>0</v>
      </c>
      <c r="H90" s="158"/>
      <c r="I90" s="157">
        <f>ROUND(E90*H90,2)</f>
        <v>0</v>
      </c>
      <c r="J90" s="158"/>
      <c r="K90" s="157">
        <f>ROUND(E90*J90,2)</f>
        <v>0</v>
      </c>
      <c r="L90" s="157">
        <v>21</v>
      </c>
      <c r="M90" s="157">
        <f>G90*(1+L90/100)</f>
        <v>0</v>
      </c>
      <c r="N90" s="156">
        <v>0</v>
      </c>
      <c r="O90" s="156">
        <f>ROUND(E90*N90,2)</f>
        <v>0</v>
      </c>
      <c r="P90" s="156">
        <v>0</v>
      </c>
      <c r="Q90" s="156">
        <f>ROUND(E90*P90,2)</f>
        <v>0</v>
      </c>
      <c r="R90" s="157"/>
      <c r="S90" s="157" t="s">
        <v>167</v>
      </c>
      <c r="T90" s="157" t="s">
        <v>167</v>
      </c>
      <c r="U90" s="157">
        <v>3.92</v>
      </c>
      <c r="V90" s="157">
        <f>ROUND(E90*U90,2)</f>
        <v>283.79000000000002</v>
      </c>
      <c r="W90" s="157"/>
      <c r="X90" s="157" t="s">
        <v>298</v>
      </c>
      <c r="Y90" s="157" t="s">
        <v>170</v>
      </c>
      <c r="Z90" s="147"/>
      <c r="AA90" s="147"/>
      <c r="AB90" s="147"/>
      <c r="AC90" s="147"/>
      <c r="AD90" s="147"/>
      <c r="AE90" s="147"/>
      <c r="AF90" s="147"/>
      <c r="AG90" s="147" t="s">
        <v>299</v>
      </c>
      <c r="AH90" s="147"/>
      <c r="AI90" s="147"/>
      <c r="AJ90" s="147"/>
      <c r="AK90" s="147"/>
      <c r="AL90" s="147"/>
      <c r="AM90" s="147"/>
      <c r="AN90" s="147"/>
      <c r="AO90" s="147"/>
      <c r="AP90" s="147"/>
      <c r="AQ90" s="147"/>
      <c r="AR90" s="147"/>
      <c r="AS90" s="147"/>
      <c r="AT90" s="147"/>
      <c r="AU90" s="147"/>
      <c r="AV90" s="147"/>
      <c r="AW90" s="147"/>
      <c r="AX90" s="147"/>
      <c r="AY90" s="147"/>
      <c r="AZ90" s="147"/>
      <c r="BA90" s="147"/>
      <c r="BB90" s="147"/>
      <c r="BC90" s="147"/>
      <c r="BD90" s="147"/>
      <c r="BE90" s="147"/>
      <c r="BF90" s="147"/>
      <c r="BG90" s="147"/>
      <c r="BH90" s="147"/>
    </row>
    <row r="91" spans="1:60" outlineLevel="2" x14ac:dyDescent="0.2">
      <c r="A91" s="154"/>
      <c r="B91" s="155"/>
      <c r="C91" s="256" t="s">
        <v>300</v>
      </c>
      <c r="D91" s="257"/>
      <c r="E91" s="257"/>
      <c r="F91" s="257"/>
      <c r="G91" s="257"/>
      <c r="H91" s="157"/>
      <c r="I91" s="157"/>
      <c r="J91" s="157"/>
      <c r="K91" s="157"/>
      <c r="L91" s="157"/>
      <c r="M91" s="157"/>
      <c r="N91" s="156"/>
      <c r="O91" s="156"/>
      <c r="P91" s="156"/>
      <c r="Q91" s="156"/>
      <c r="R91" s="157"/>
      <c r="S91" s="157"/>
      <c r="T91" s="157"/>
      <c r="U91" s="157"/>
      <c r="V91" s="157"/>
      <c r="W91" s="157"/>
      <c r="X91" s="157"/>
      <c r="Y91" s="157"/>
      <c r="Z91" s="147"/>
      <c r="AA91" s="147"/>
      <c r="AB91" s="147"/>
      <c r="AC91" s="147"/>
      <c r="AD91" s="147"/>
      <c r="AE91" s="147"/>
      <c r="AF91" s="147"/>
      <c r="AG91" s="147" t="s">
        <v>173</v>
      </c>
      <c r="AH91" s="147"/>
      <c r="AI91" s="147"/>
      <c r="AJ91" s="147"/>
      <c r="AK91" s="147"/>
      <c r="AL91" s="147"/>
      <c r="AM91" s="147"/>
      <c r="AN91" s="147"/>
      <c r="AO91" s="147"/>
      <c r="AP91" s="147"/>
      <c r="AQ91" s="147"/>
      <c r="AR91" s="147"/>
      <c r="AS91" s="147"/>
      <c r="AT91" s="147"/>
      <c r="AU91" s="147"/>
      <c r="AV91" s="147"/>
      <c r="AW91" s="147"/>
      <c r="AX91" s="147"/>
      <c r="AY91" s="147"/>
      <c r="AZ91" s="147"/>
      <c r="BA91" s="147"/>
      <c r="BB91" s="147"/>
      <c r="BC91" s="147"/>
      <c r="BD91" s="147"/>
      <c r="BE91" s="147"/>
      <c r="BF91" s="147"/>
      <c r="BG91" s="147"/>
      <c r="BH91" s="147"/>
    </row>
    <row r="92" spans="1:60" outlineLevel="1" x14ac:dyDescent="0.2">
      <c r="A92" s="175">
        <v>20</v>
      </c>
      <c r="B92" s="176" t="s">
        <v>301</v>
      </c>
      <c r="C92" s="183" t="s">
        <v>302</v>
      </c>
      <c r="D92" s="177" t="s">
        <v>297</v>
      </c>
      <c r="E92" s="178">
        <v>1013.551</v>
      </c>
      <c r="F92" s="179"/>
      <c r="G92" s="180">
        <f>ROUND(E92*F92,2)</f>
        <v>0</v>
      </c>
      <c r="H92" s="158"/>
      <c r="I92" s="157">
        <f>ROUND(E92*H92,2)</f>
        <v>0</v>
      </c>
      <c r="J92" s="158"/>
      <c r="K92" s="157">
        <f>ROUND(E92*J92,2)</f>
        <v>0</v>
      </c>
      <c r="L92" s="157">
        <v>21</v>
      </c>
      <c r="M92" s="157">
        <f>G92*(1+L92/100)</f>
        <v>0</v>
      </c>
      <c r="N92" s="156">
        <v>0</v>
      </c>
      <c r="O92" s="156">
        <f>ROUND(E92*N92,2)</f>
        <v>0</v>
      </c>
      <c r="P92" s="156">
        <v>0</v>
      </c>
      <c r="Q92" s="156">
        <f>ROUND(E92*P92,2)</f>
        <v>0</v>
      </c>
      <c r="R92" s="157"/>
      <c r="S92" s="157" t="s">
        <v>167</v>
      </c>
      <c r="T92" s="157" t="s">
        <v>167</v>
      </c>
      <c r="U92" s="157">
        <v>0</v>
      </c>
      <c r="V92" s="157">
        <f>ROUND(E92*U92,2)</f>
        <v>0</v>
      </c>
      <c r="W92" s="157"/>
      <c r="X92" s="157" t="s">
        <v>298</v>
      </c>
      <c r="Y92" s="157" t="s">
        <v>170</v>
      </c>
      <c r="Z92" s="147"/>
      <c r="AA92" s="147"/>
      <c r="AB92" s="147"/>
      <c r="AC92" s="147"/>
      <c r="AD92" s="147"/>
      <c r="AE92" s="147"/>
      <c r="AF92" s="147"/>
      <c r="AG92" s="147" t="s">
        <v>299</v>
      </c>
      <c r="AH92" s="147"/>
      <c r="AI92" s="147"/>
      <c r="AJ92" s="147"/>
      <c r="AK92" s="147"/>
      <c r="AL92" s="147"/>
      <c r="AM92" s="147"/>
      <c r="AN92" s="147"/>
      <c r="AO92" s="147"/>
      <c r="AP92" s="147"/>
      <c r="AQ92" s="147"/>
      <c r="AR92" s="147"/>
      <c r="AS92" s="147"/>
      <c r="AT92" s="147"/>
      <c r="AU92" s="147"/>
      <c r="AV92" s="147"/>
      <c r="AW92" s="147"/>
      <c r="AX92" s="147"/>
      <c r="AY92" s="147"/>
      <c r="AZ92" s="147"/>
      <c r="BA92" s="147"/>
      <c r="BB92" s="147"/>
      <c r="BC92" s="147"/>
      <c r="BD92" s="147"/>
      <c r="BE92" s="147"/>
      <c r="BF92" s="147"/>
      <c r="BG92" s="147"/>
      <c r="BH92" s="147"/>
    </row>
    <row r="93" spans="1:60" outlineLevel="1" x14ac:dyDescent="0.2">
      <c r="A93" s="175">
        <v>21</v>
      </c>
      <c r="B93" s="176" t="s">
        <v>303</v>
      </c>
      <c r="C93" s="183" t="s">
        <v>304</v>
      </c>
      <c r="D93" s="177" t="s">
        <v>297</v>
      </c>
      <c r="E93" s="178">
        <v>72.396500000000003</v>
      </c>
      <c r="F93" s="179"/>
      <c r="G93" s="180">
        <f>ROUND(E93*F93,2)</f>
        <v>0</v>
      </c>
      <c r="H93" s="158"/>
      <c r="I93" s="157">
        <f>ROUND(E93*H93,2)</f>
        <v>0</v>
      </c>
      <c r="J93" s="158"/>
      <c r="K93" s="157">
        <f>ROUND(E93*J93,2)</f>
        <v>0</v>
      </c>
      <c r="L93" s="157">
        <v>21</v>
      </c>
      <c r="M93" s="157">
        <f>G93*(1+L93/100)</f>
        <v>0</v>
      </c>
      <c r="N93" s="156">
        <v>0</v>
      </c>
      <c r="O93" s="156">
        <f>ROUND(E93*N93,2)</f>
        <v>0</v>
      </c>
      <c r="P93" s="156">
        <v>0</v>
      </c>
      <c r="Q93" s="156">
        <f>ROUND(E93*P93,2)</f>
        <v>0</v>
      </c>
      <c r="R93" s="157"/>
      <c r="S93" s="157" t="s">
        <v>167</v>
      </c>
      <c r="T93" s="157" t="s">
        <v>167</v>
      </c>
      <c r="U93" s="157">
        <v>7.5359999999999996</v>
      </c>
      <c r="V93" s="157">
        <f>ROUND(E93*U93,2)</f>
        <v>545.58000000000004</v>
      </c>
      <c r="W93" s="157"/>
      <c r="X93" s="157" t="s">
        <v>298</v>
      </c>
      <c r="Y93" s="157" t="s">
        <v>170</v>
      </c>
      <c r="Z93" s="147"/>
      <c r="AA93" s="147"/>
      <c r="AB93" s="147"/>
      <c r="AC93" s="147"/>
      <c r="AD93" s="147"/>
      <c r="AE93" s="147"/>
      <c r="AF93" s="147"/>
      <c r="AG93" s="147" t="s">
        <v>299</v>
      </c>
      <c r="AH93" s="147"/>
      <c r="AI93" s="147"/>
      <c r="AJ93" s="147"/>
      <c r="AK93" s="147"/>
      <c r="AL93" s="147"/>
      <c r="AM93" s="147"/>
      <c r="AN93" s="147"/>
      <c r="AO93" s="147"/>
      <c r="AP93" s="147"/>
      <c r="AQ93" s="147"/>
      <c r="AR93" s="147"/>
      <c r="AS93" s="147"/>
      <c r="AT93" s="147"/>
      <c r="AU93" s="147"/>
      <c r="AV93" s="147"/>
      <c r="AW93" s="147"/>
      <c r="AX93" s="147"/>
      <c r="AY93" s="147"/>
      <c r="AZ93" s="147"/>
      <c r="BA93" s="147"/>
      <c r="BB93" s="147"/>
      <c r="BC93" s="147"/>
      <c r="BD93" s="147"/>
      <c r="BE93" s="147"/>
      <c r="BF93" s="147"/>
      <c r="BG93" s="147"/>
      <c r="BH93" s="147"/>
    </row>
    <row r="94" spans="1:60" outlineLevel="1" x14ac:dyDescent="0.2">
      <c r="A94" s="175">
        <v>22</v>
      </c>
      <c r="B94" s="176" t="s">
        <v>305</v>
      </c>
      <c r="C94" s="183" t="s">
        <v>306</v>
      </c>
      <c r="D94" s="177" t="s">
        <v>297</v>
      </c>
      <c r="E94" s="178">
        <v>723.96500000000003</v>
      </c>
      <c r="F94" s="179"/>
      <c r="G94" s="180">
        <f>ROUND(E94*F94,2)</f>
        <v>0</v>
      </c>
      <c r="H94" s="158"/>
      <c r="I94" s="157">
        <f>ROUND(E94*H94,2)</f>
        <v>0</v>
      </c>
      <c r="J94" s="158"/>
      <c r="K94" s="157">
        <f>ROUND(E94*J94,2)</f>
        <v>0</v>
      </c>
      <c r="L94" s="157">
        <v>21</v>
      </c>
      <c r="M94" s="157">
        <f>G94*(1+L94/100)</f>
        <v>0</v>
      </c>
      <c r="N94" s="156">
        <v>0</v>
      </c>
      <c r="O94" s="156">
        <f>ROUND(E94*N94,2)</f>
        <v>0</v>
      </c>
      <c r="P94" s="156">
        <v>0</v>
      </c>
      <c r="Q94" s="156">
        <f>ROUND(E94*P94,2)</f>
        <v>0</v>
      </c>
      <c r="R94" s="157"/>
      <c r="S94" s="157" t="s">
        <v>167</v>
      </c>
      <c r="T94" s="157" t="s">
        <v>167</v>
      </c>
      <c r="U94" s="157">
        <v>0.84</v>
      </c>
      <c r="V94" s="157">
        <f>ROUND(E94*U94,2)</f>
        <v>608.13</v>
      </c>
      <c r="W94" s="157"/>
      <c r="X94" s="157" t="s">
        <v>298</v>
      </c>
      <c r="Y94" s="157" t="s">
        <v>170</v>
      </c>
      <c r="Z94" s="147"/>
      <c r="AA94" s="147"/>
      <c r="AB94" s="147"/>
      <c r="AC94" s="147"/>
      <c r="AD94" s="147"/>
      <c r="AE94" s="147"/>
      <c r="AF94" s="147"/>
      <c r="AG94" s="147" t="s">
        <v>299</v>
      </c>
      <c r="AH94" s="147"/>
      <c r="AI94" s="147"/>
      <c r="AJ94" s="147"/>
      <c r="AK94" s="147"/>
      <c r="AL94" s="147"/>
      <c r="AM94" s="147"/>
      <c r="AN94" s="147"/>
      <c r="AO94" s="147"/>
      <c r="AP94" s="147"/>
      <c r="AQ94" s="147"/>
      <c r="AR94" s="147"/>
      <c r="AS94" s="147"/>
      <c r="AT94" s="147"/>
      <c r="AU94" s="147"/>
      <c r="AV94" s="147"/>
      <c r="AW94" s="147"/>
      <c r="AX94" s="147"/>
      <c r="AY94" s="147"/>
      <c r="AZ94" s="147"/>
      <c r="BA94" s="147"/>
      <c r="BB94" s="147"/>
      <c r="BC94" s="147"/>
      <c r="BD94" s="147"/>
      <c r="BE94" s="147"/>
      <c r="BF94" s="147"/>
      <c r="BG94" s="147"/>
      <c r="BH94" s="147"/>
    </row>
    <row r="95" spans="1:60" outlineLevel="1" x14ac:dyDescent="0.2">
      <c r="A95" s="175">
        <v>23</v>
      </c>
      <c r="B95" s="176" t="s">
        <v>307</v>
      </c>
      <c r="C95" s="183" t="s">
        <v>308</v>
      </c>
      <c r="D95" s="177" t="s">
        <v>297</v>
      </c>
      <c r="E95" s="178">
        <v>72.396500000000003</v>
      </c>
      <c r="F95" s="179"/>
      <c r="G95" s="180">
        <f>ROUND(E95*F95,2)</f>
        <v>0</v>
      </c>
      <c r="H95" s="158"/>
      <c r="I95" s="157">
        <f>ROUND(E95*H95,2)</f>
        <v>0</v>
      </c>
      <c r="J95" s="158"/>
      <c r="K95" s="157">
        <f>ROUND(E95*J95,2)</f>
        <v>0</v>
      </c>
      <c r="L95" s="157">
        <v>21</v>
      </c>
      <c r="M95" s="157">
        <f>G95*(1+L95/100)</f>
        <v>0</v>
      </c>
      <c r="N95" s="156">
        <v>0</v>
      </c>
      <c r="O95" s="156">
        <f>ROUND(E95*N95,2)</f>
        <v>0</v>
      </c>
      <c r="P95" s="156">
        <v>0</v>
      </c>
      <c r="Q95" s="156">
        <f>ROUND(E95*P95,2)</f>
        <v>0</v>
      </c>
      <c r="R95" s="157"/>
      <c r="S95" s="157" t="s">
        <v>167</v>
      </c>
      <c r="T95" s="157" t="s">
        <v>167</v>
      </c>
      <c r="U95" s="157">
        <v>0</v>
      </c>
      <c r="V95" s="157">
        <f>ROUND(E95*U95,2)</f>
        <v>0</v>
      </c>
      <c r="W95" s="157"/>
      <c r="X95" s="157" t="s">
        <v>298</v>
      </c>
      <c r="Y95" s="157" t="s">
        <v>170</v>
      </c>
      <c r="Z95" s="147"/>
      <c r="AA95" s="147"/>
      <c r="AB95" s="147"/>
      <c r="AC95" s="147"/>
      <c r="AD95" s="147"/>
      <c r="AE95" s="147"/>
      <c r="AF95" s="147"/>
      <c r="AG95" s="147" t="s">
        <v>299</v>
      </c>
      <c r="AH95" s="147"/>
      <c r="AI95" s="147"/>
      <c r="AJ95" s="147"/>
      <c r="AK95" s="147"/>
      <c r="AL95" s="147"/>
      <c r="AM95" s="147"/>
      <c r="AN95" s="147"/>
      <c r="AO95" s="147"/>
      <c r="AP95" s="147"/>
      <c r="AQ95" s="147"/>
      <c r="AR95" s="147"/>
      <c r="AS95" s="147"/>
      <c r="AT95" s="147"/>
      <c r="AU95" s="147"/>
      <c r="AV95" s="147"/>
      <c r="AW95" s="147"/>
      <c r="AX95" s="147"/>
      <c r="AY95" s="147"/>
      <c r="AZ95" s="147"/>
      <c r="BA95" s="147"/>
      <c r="BB95" s="147"/>
      <c r="BC95" s="147"/>
      <c r="BD95" s="147"/>
      <c r="BE95" s="147"/>
      <c r="BF95" s="147"/>
      <c r="BG95" s="147"/>
      <c r="BH95" s="147"/>
    </row>
    <row r="96" spans="1:60" x14ac:dyDescent="0.2">
      <c r="A96" s="161" t="s">
        <v>162</v>
      </c>
      <c r="B96" s="162" t="s">
        <v>129</v>
      </c>
      <c r="C96" s="181" t="s">
        <v>130</v>
      </c>
      <c r="D96" s="163"/>
      <c r="E96" s="164"/>
      <c r="F96" s="165"/>
      <c r="G96" s="166">
        <f>SUMIF(AG97:AG98,"&lt;&gt;NOR",G97:G98)</f>
        <v>0</v>
      </c>
      <c r="H96" s="160"/>
      <c r="I96" s="160">
        <f>SUM(I97:I98)</f>
        <v>0</v>
      </c>
      <c r="J96" s="160"/>
      <c r="K96" s="160">
        <f>SUM(K97:K98)</f>
        <v>0</v>
      </c>
      <c r="L96" s="160"/>
      <c r="M96" s="160">
        <f>SUM(M97:M98)</f>
        <v>0</v>
      </c>
      <c r="N96" s="159"/>
      <c r="O96" s="159">
        <f>SUM(O97:O98)</f>
        <v>0</v>
      </c>
      <c r="P96" s="159"/>
      <c r="Q96" s="159">
        <f>SUM(Q97:Q98)</f>
        <v>0</v>
      </c>
      <c r="R96" s="160"/>
      <c r="S96" s="160"/>
      <c r="T96" s="160"/>
      <c r="U96" s="160"/>
      <c r="V96" s="160">
        <f>SUM(V97:V98)</f>
        <v>210.17</v>
      </c>
      <c r="W96" s="160"/>
      <c r="X96" s="160"/>
      <c r="Y96" s="160"/>
      <c r="AG96" t="s">
        <v>163</v>
      </c>
    </row>
    <row r="97" spans="1:60" outlineLevel="1" x14ac:dyDescent="0.2">
      <c r="A97" s="175">
        <v>24</v>
      </c>
      <c r="B97" s="176" t="s">
        <v>309</v>
      </c>
      <c r="C97" s="183" t="s">
        <v>310</v>
      </c>
      <c r="D97" s="177" t="s">
        <v>297</v>
      </c>
      <c r="E97" s="178">
        <v>538.90710000000001</v>
      </c>
      <c r="F97" s="179"/>
      <c r="G97" s="180">
        <f>ROUND(E97*F97,2)</f>
        <v>0</v>
      </c>
      <c r="H97" s="158"/>
      <c r="I97" s="157">
        <f>ROUND(E97*H97,2)</f>
        <v>0</v>
      </c>
      <c r="J97" s="158"/>
      <c r="K97" s="157">
        <f>ROUND(E97*J97,2)</f>
        <v>0</v>
      </c>
      <c r="L97" s="157">
        <v>21</v>
      </c>
      <c r="M97" s="157">
        <f>G97*(1+L97/100)</f>
        <v>0</v>
      </c>
      <c r="N97" s="156">
        <v>0</v>
      </c>
      <c r="O97" s="156">
        <f>ROUND(E97*N97,2)</f>
        <v>0</v>
      </c>
      <c r="P97" s="156">
        <v>0</v>
      </c>
      <c r="Q97" s="156">
        <f>ROUND(E97*P97,2)</f>
        <v>0</v>
      </c>
      <c r="R97" s="157"/>
      <c r="S97" s="157" t="s">
        <v>167</v>
      </c>
      <c r="T97" s="157" t="s">
        <v>167</v>
      </c>
      <c r="U97" s="157">
        <v>0.39</v>
      </c>
      <c r="V97" s="157">
        <f>ROUND(E97*U97,2)</f>
        <v>210.17</v>
      </c>
      <c r="W97" s="157"/>
      <c r="X97" s="157" t="s">
        <v>311</v>
      </c>
      <c r="Y97" s="157" t="s">
        <v>170</v>
      </c>
      <c r="Z97" s="147"/>
      <c r="AA97" s="147"/>
      <c r="AB97" s="147"/>
      <c r="AC97" s="147"/>
      <c r="AD97" s="147"/>
      <c r="AE97" s="147"/>
      <c r="AF97" s="147"/>
      <c r="AG97" s="147" t="s">
        <v>312</v>
      </c>
      <c r="AH97" s="147"/>
      <c r="AI97" s="147"/>
      <c r="AJ97" s="147"/>
      <c r="AK97" s="147"/>
      <c r="AL97" s="147"/>
      <c r="AM97" s="147"/>
      <c r="AN97" s="147"/>
      <c r="AO97" s="147"/>
      <c r="AP97" s="147"/>
      <c r="AQ97" s="147"/>
      <c r="AR97" s="147"/>
      <c r="AS97" s="147"/>
      <c r="AT97" s="147"/>
      <c r="AU97" s="147"/>
      <c r="AV97" s="147"/>
      <c r="AW97" s="147"/>
      <c r="AX97" s="147"/>
      <c r="AY97" s="147"/>
      <c r="AZ97" s="147"/>
      <c r="BA97" s="147"/>
      <c r="BB97" s="147"/>
      <c r="BC97" s="147"/>
      <c r="BD97" s="147"/>
      <c r="BE97" s="147"/>
      <c r="BF97" s="147"/>
      <c r="BG97" s="147"/>
      <c r="BH97" s="147"/>
    </row>
    <row r="98" spans="1:60" ht="33.75" outlineLevel="1" x14ac:dyDescent="0.2">
      <c r="A98" s="168">
        <v>25</v>
      </c>
      <c r="B98" s="169" t="s">
        <v>313</v>
      </c>
      <c r="C98" s="182" t="s">
        <v>314</v>
      </c>
      <c r="D98" s="170" t="s">
        <v>297</v>
      </c>
      <c r="E98" s="171">
        <v>538.90710000000001</v>
      </c>
      <c r="F98" s="172"/>
      <c r="G98" s="173">
        <f>ROUND(E98*F98,2)</f>
        <v>0</v>
      </c>
      <c r="H98" s="158"/>
      <c r="I98" s="157">
        <f>ROUND(E98*H98,2)</f>
        <v>0</v>
      </c>
      <c r="J98" s="158"/>
      <c r="K98" s="157">
        <f>ROUND(E98*J98,2)</f>
        <v>0</v>
      </c>
      <c r="L98" s="157">
        <v>21</v>
      </c>
      <c r="M98" s="157">
        <f>G98*(1+L98/100)</f>
        <v>0</v>
      </c>
      <c r="N98" s="156">
        <v>0</v>
      </c>
      <c r="O98" s="156">
        <f>ROUND(E98*N98,2)</f>
        <v>0</v>
      </c>
      <c r="P98" s="156">
        <v>0</v>
      </c>
      <c r="Q98" s="156">
        <f>ROUND(E98*P98,2)</f>
        <v>0</v>
      </c>
      <c r="R98" s="157"/>
      <c r="S98" s="157" t="s">
        <v>202</v>
      </c>
      <c r="T98" s="157" t="s">
        <v>168</v>
      </c>
      <c r="U98" s="157">
        <v>0</v>
      </c>
      <c r="V98" s="157">
        <f>ROUND(E98*U98,2)</f>
        <v>0</v>
      </c>
      <c r="W98" s="157"/>
      <c r="X98" s="157" t="s">
        <v>311</v>
      </c>
      <c r="Y98" s="157" t="s">
        <v>170</v>
      </c>
      <c r="Z98" s="147"/>
      <c r="AA98" s="147"/>
      <c r="AB98" s="147"/>
      <c r="AC98" s="147"/>
      <c r="AD98" s="147"/>
      <c r="AE98" s="147"/>
      <c r="AF98" s="147"/>
      <c r="AG98" s="147" t="s">
        <v>312</v>
      </c>
      <c r="AH98" s="147"/>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row>
    <row r="99" spans="1:60" x14ac:dyDescent="0.2">
      <c r="A99" s="3"/>
      <c r="B99" s="4"/>
      <c r="C99" s="184"/>
      <c r="D99" s="6"/>
      <c r="E99" s="3"/>
      <c r="F99" s="3"/>
      <c r="G99" s="3"/>
      <c r="H99" s="3"/>
      <c r="I99" s="3"/>
      <c r="J99" s="3"/>
      <c r="K99" s="3"/>
      <c r="L99" s="3"/>
      <c r="M99" s="3"/>
      <c r="N99" s="3"/>
      <c r="O99" s="3"/>
      <c r="P99" s="3"/>
      <c r="Q99" s="3"/>
      <c r="R99" s="3"/>
      <c r="S99" s="3"/>
      <c r="T99" s="3"/>
      <c r="U99" s="3"/>
      <c r="V99" s="3"/>
      <c r="W99" s="3"/>
      <c r="X99" s="3"/>
      <c r="Y99" s="3"/>
      <c r="AE99">
        <v>15</v>
      </c>
      <c r="AF99">
        <v>21</v>
      </c>
      <c r="AG99" t="s">
        <v>148</v>
      </c>
    </row>
    <row r="100" spans="1:60" x14ac:dyDescent="0.2">
      <c r="A100" s="150"/>
      <c r="B100" s="151" t="s">
        <v>31</v>
      </c>
      <c r="C100" s="185"/>
      <c r="D100" s="152"/>
      <c r="E100" s="153"/>
      <c r="F100" s="153"/>
      <c r="G100" s="167">
        <f>G8+G52+G84+G96</f>
        <v>0</v>
      </c>
      <c r="H100" s="3"/>
      <c r="I100" s="3"/>
      <c r="J100" s="3"/>
      <c r="K100" s="3"/>
      <c r="L100" s="3"/>
      <c r="M100" s="3"/>
      <c r="N100" s="3"/>
      <c r="O100" s="3"/>
      <c r="P100" s="3"/>
      <c r="Q100" s="3"/>
      <c r="R100" s="3"/>
      <c r="S100" s="3"/>
      <c r="T100" s="3"/>
      <c r="U100" s="3"/>
      <c r="V100" s="3"/>
      <c r="W100" s="3"/>
      <c r="X100" s="3"/>
      <c r="Y100" s="3"/>
      <c r="AE100">
        <f>SUMIF(L7:L98,AE99,G7:G98)</f>
        <v>0</v>
      </c>
      <c r="AF100">
        <f>SUMIF(L7:L98,AF99,G7:G98)</f>
        <v>0</v>
      </c>
      <c r="AG100" t="s">
        <v>211</v>
      </c>
    </row>
    <row r="101" spans="1:60" x14ac:dyDescent="0.2">
      <c r="A101" s="3"/>
      <c r="B101" s="4"/>
      <c r="C101" s="184"/>
      <c r="D101" s="6"/>
      <c r="E101" s="3"/>
      <c r="F101" s="3"/>
      <c r="G101" s="3"/>
      <c r="H101" s="3"/>
      <c r="I101" s="3"/>
      <c r="J101" s="3"/>
      <c r="K101" s="3"/>
      <c r="L101" s="3"/>
      <c r="M101" s="3"/>
      <c r="N101" s="3"/>
      <c r="O101" s="3"/>
      <c r="P101" s="3"/>
      <c r="Q101" s="3"/>
      <c r="R101" s="3"/>
      <c r="S101" s="3"/>
      <c r="T101" s="3"/>
      <c r="U101" s="3"/>
      <c r="V101" s="3"/>
      <c r="W101" s="3"/>
      <c r="X101" s="3"/>
      <c r="Y101" s="3"/>
    </row>
    <row r="102" spans="1:60" x14ac:dyDescent="0.2">
      <c r="A102" s="3"/>
      <c r="B102" s="4"/>
      <c r="C102" s="184"/>
      <c r="D102" s="6"/>
      <c r="E102" s="3"/>
      <c r="F102" s="3"/>
      <c r="G102" s="3"/>
      <c r="H102" s="3"/>
      <c r="I102" s="3"/>
      <c r="J102" s="3"/>
      <c r="K102" s="3"/>
      <c r="L102" s="3"/>
      <c r="M102" s="3"/>
      <c r="N102" s="3"/>
      <c r="O102" s="3"/>
      <c r="P102" s="3"/>
      <c r="Q102" s="3"/>
      <c r="R102" s="3"/>
      <c r="S102" s="3"/>
      <c r="T102" s="3"/>
      <c r="U102" s="3"/>
      <c r="V102" s="3"/>
      <c r="W102" s="3"/>
      <c r="X102" s="3"/>
      <c r="Y102" s="3"/>
    </row>
    <row r="103" spans="1:60" x14ac:dyDescent="0.2">
      <c r="A103" s="254" t="s">
        <v>212</v>
      </c>
      <c r="B103" s="254"/>
      <c r="C103" s="255"/>
      <c r="D103" s="6"/>
      <c r="E103" s="3"/>
      <c r="F103" s="3"/>
      <c r="G103" s="3"/>
      <c r="H103" s="3"/>
      <c r="I103" s="3"/>
      <c r="J103" s="3"/>
      <c r="K103" s="3"/>
      <c r="L103" s="3"/>
      <c r="M103" s="3"/>
      <c r="N103" s="3"/>
      <c r="O103" s="3"/>
      <c r="P103" s="3"/>
      <c r="Q103" s="3"/>
      <c r="R103" s="3"/>
      <c r="S103" s="3"/>
      <c r="T103" s="3"/>
      <c r="U103" s="3"/>
      <c r="V103" s="3"/>
      <c r="W103" s="3"/>
      <c r="X103" s="3"/>
      <c r="Y103" s="3"/>
    </row>
    <row r="104" spans="1:60" x14ac:dyDescent="0.2">
      <c r="A104" s="260"/>
      <c r="B104" s="261"/>
      <c r="C104" s="262"/>
      <c r="D104" s="261"/>
      <c r="E104" s="261"/>
      <c r="F104" s="261"/>
      <c r="G104" s="263"/>
      <c r="H104" s="3"/>
      <c r="I104" s="3"/>
      <c r="J104" s="3"/>
      <c r="K104" s="3"/>
      <c r="L104" s="3"/>
      <c r="M104" s="3"/>
      <c r="N104" s="3"/>
      <c r="O104" s="3"/>
      <c r="P104" s="3"/>
      <c r="Q104" s="3"/>
      <c r="R104" s="3"/>
      <c r="S104" s="3"/>
      <c r="T104" s="3"/>
      <c r="U104" s="3"/>
      <c r="V104" s="3"/>
      <c r="W104" s="3"/>
      <c r="X104" s="3"/>
      <c r="Y104" s="3"/>
      <c r="AG104" t="s">
        <v>213</v>
      </c>
    </row>
    <row r="105" spans="1:60" x14ac:dyDescent="0.2">
      <c r="A105" s="264"/>
      <c r="B105" s="265"/>
      <c r="C105" s="266"/>
      <c r="D105" s="265"/>
      <c r="E105" s="265"/>
      <c r="F105" s="265"/>
      <c r="G105" s="267"/>
      <c r="H105" s="3"/>
      <c r="I105" s="3"/>
      <c r="J105" s="3"/>
      <c r="K105" s="3"/>
      <c r="L105" s="3"/>
      <c r="M105" s="3"/>
      <c r="N105" s="3"/>
      <c r="O105" s="3"/>
      <c r="P105" s="3"/>
      <c r="Q105" s="3"/>
      <c r="R105" s="3"/>
      <c r="S105" s="3"/>
      <c r="T105" s="3"/>
      <c r="U105" s="3"/>
      <c r="V105" s="3"/>
      <c r="W105" s="3"/>
      <c r="X105" s="3"/>
      <c r="Y105" s="3"/>
    </row>
    <row r="106" spans="1:60" x14ac:dyDescent="0.2">
      <c r="A106" s="264"/>
      <c r="B106" s="265"/>
      <c r="C106" s="266"/>
      <c r="D106" s="265"/>
      <c r="E106" s="265"/>
      <c r="F106" s="265"/>
      <c r="G106" s="267"/>
      <c r="H106" s="3"/>
      <c r="I106" s="3"/>
      <c r="J106" s="3"/>
      <c r="K106" s="3"/>
      <c r="L106" s="3"/>
      <c r="M106" s="3"/>
      <c r="N106" s="3"/>
      <c r="O106" s="3"/>
      <c r="P106" s="3"/>
      <c r="Q106" s="3"/>
      <c r="R106" s="3"/>
      <c r="S106" s="3"/>
      <c r="T106" s="3"/>
      <c r="U106" s="3"/>
      <c r="V106" s="3"/>
      <c r="W106" s="3"/>
      <c r="X106" s="3"/>
      <c r="Y106" s="3"/>
    </row>
    <row r="107" spans="1:60" x14ac:dyDescent="0.2">
      <c r="A107" s="264"/>
      <c r="B107" s="265"/>
      <c r="C107" s="266"/>
      <c r="D107" s="265"/>
      <c r="E107" s="265"/>
      <c r="F107" s="265"/>
      <c r="G107" s="267"/>
      <c r="H107" s="3"/>
      <c r="I107" s="3"/>
      <c r="J107" s="3"/>
      <c r="K107" s="3"/>
      <c r="L107" s="3"/>
      <c r="M107" s="3"/>
      <c r="N107" s="3"/>
      <c r="O107" s="3"/>
      <c r="P107" s="3"/>
      <c r="Q107" s="3"/>
      <c r="R107" s="3"/>
      <c r="S107" s="3"/>
      <c r="T107" s="3"/>
      <c r="U107" s="3"/>
      <c r="V107" s="3"/>
      <c r="W107" s="3"/>
      <c r="X107" s="3"/>
      <c r="Y107" s="3"/>
    </row>
    <row r="108" spans="1:60" x14ac:dyDescent="0.2">
      <c r="A108" s="268"/>
      <c r="B108" s="269"/>
      <c r="C108" s="270"/>
      <c r="D108" s="269"/>
      <c r="E108" s="269"/>
      <c r="F108" s="269"/>
      <c r="G108" s="271"/>
      <c r="H108" s="3"/>
      <c r="I108" s="3"/>
      <c r="J108" s="3"/>
      <c r="K108" s="3"/>
      <c r="L108" s="3"/>
      <c r="M108" s="3"/>
      <c r="N108" s="3"/>
      <c r="O108" s="3"/>
      <c r="P108" s="3"/>
      <c r="Q108" s="3"/>
      <c r="R108" s="3"/>
      <c r="S108" s="3"/>
      <c r="T108" s="3"/>
      <c r="U108" s="3"/>
      <c r="V108" s="3"/>
      <c r="W108" s="3"/>
      <c r="X108" s="3"/>
      <c r="Y108" s="3"/>
    </row>
    <row r="109" spans="1:60" x14ac:dyDescent="0.2">
      <c r="A109" s="3"/>
      <c r="B109" s="4"/>
      <c r="C109" s="184"/>
      <c r="D109" s="6"/>
      <c r="E109" s="3"/>
      <c r="F109" s="3"/>
      <c r="G109" s="3"/>
      <c r="H109" s="3"/>
      <c r="I109" s="3"/>
      <c r="J109" s="3"/>
      <c r="K109" s="3"/>
      <c r="L109" s="3"/>
      <c r="M109" s="3"/>
      <c r="N109" s="3"/>
      <c r="O109" s="3"/>
      <c r="P109" s="3"/>
      <c r="Q109" s="3"/>
      <c r="R109" s="3"/>
      <c r="S109" s="3"/>
      <c r="T109" s="3"/>
      <c r="U109" s="3"/>
      <c r="V109" s="3"/>
      <c r="W109" s="3"/>
      <c r="X109" s="3"/>
      <c r="Y109" s="3"/>
    </row>
    <row r="110" spans="1:60" x14ac:dyDescent="0.2">
      <c r="C110" s="186"/>
      <c r="D110" s="10"/>
      <c r="AG110" t="s">
        <v>215</v>
      </c>
    </row>
    <row r="111" spans="1:60" x14ac:dyDescent="0.2">
      <c r="D111" s="10"/>
    </row>
    <row r="112" spans="1:60"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7">
    <mergeCell ref="A104:G108"/>
    <mergeCell ref="C91:G91"/>
    <mergeCell ref="A1:G1"/>
    <mergeCell ref="C2:G2"/>
    <mergeCell ref="C3:G3"/>
    <mergeCell ref="C4:G4"/>
    <mergeCell ref="A103:C103"/>
  </mergeCells>
  <pageMargins left="0.59055118110236204" right="0.196850393700787" top="0.78740157499999996" bottom="0.78740157499999996" header="0.3" footer="0.3"/>
  <pageSetup paperSize="9" orientation="portrait" verticalDpi="0"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AA25" sqref="AA25"/>
    </sheetView>
  </sheetViews>
  <sheetFormatPr defaultRowHeight="12.75" outlineLevelRow="3" x14ac:dyDescent="0.2"/>
  <cols>
    <col min="1" max="1" width="3.42578125" customWidth="1"/>
    <col min="2" max="2" width="12.7109375" style="120" customWidth="1"/>
    <col min="3" max="3" width="38.28515625" style="120" customWidth="1"/>
    <col min="4" max="4" width="4.85546875" customWidth="1"/>
    <col min="5" max="5" width="10.7109375" customWidth="1"/>
    <col min="6" max="6" width="9.85546875" customWidth="1"/>
    <col min="7" max="7" width="12.7109375" customWidth="1"/>
    <col min="8" max="25" width="0" hidden="1" customWidth="1"/>
    <col min="29" max="29" width="0" hidden="1" customWidth="1"/>
    <col min="31" max="41" width="0" hidden="1" customWidth="1"/>
  </cols>
  <sheetData>
    <row r="1" spans="1:60" ht="15.75" customHeight="1" x14ac:dyDescent="0.25">
      <c r="A1" s="247" t="s">
        <v>7</v>
      </c>
      <c r="B1" s="247"/>
      <c r="C1" s="247"/>
      <c r="D1" s="247"/>
      <c r="E1" s="247"/>
      <c r="F1" s="247"/>
      <c r="G1" s="247"/>
      <c r="AG1" t="s">
        <v>135</v>
      </c>
    </row>
    <row r="2" spans="1:60" ht="25.15" customHeight="1" x14ac:dyDescent="0.2">
      <c r="A2" s="139" t="s">
        <v>8</v>
      </c>
      <c r="B2" s="48" t="s">
        <v>43</v>
      </c>
      <c r="C2" s="248" t="s">
        <v>44</v>
      </c>
      <c r="D2" s="249"/>
      <c r="E2" s="249"/>
      <c r="F2" s="249"/>
      <c r="G2" s="250"/>
      <c r="AG2" t="s">
        <v>136</v>
      </c>
    </row>
    <row r="3" spans="1:60" ht="25.15" customHeight="1" x14ac:dyDescent="0.2">
      <c r="A3" s="139" t="s">
        <v>9</v>
      </c>
      <c r="B3" s="48" t="s">
        <v>58</v>
      </c>
      <c r="C3" s="248" t="s">
        <v>334</v>
      </c>
      <c r="D3" s="249"/>
      <c r="E3" s="249"/>
      <c r="F3" s="249"/>
      <c r="G3" s="250"/>
      <c r="AC3" s="120" t="s">
        <v>136</v>
      </c>
      <c r="AG3" t="s">
        <v>138</v>
      </c>
    </row>
    <row r="4" spans="1:60" ht="25.15" customHeight="1" x14ac:dyDescent="0.2">
      <c r="A4" s="140" t="s">
        <v>10</v>
      </c>
      <c r="B4" s="141" t="s">
        <v>60</v>
      </c>
      <c r="C4" s="251" t="s">
        <v>61</v>
      </c>
      <c r="D4" s="252"/>
      <c r="E4" s="252"/>
      <c r="F4" s="252"/>
      <c r="G4" s="253"/>
      <c r="AG4" t="s">
        <v>139</v>
      </c>
    </row>
    <row r="5" spans="1:60" x14ac:dyDescent="0.2">
      <c r="D5" s="10"/>
    </row>
    <row r="6" spans="1:60" ht="38.25" x14ac:dyDescent="0.2">
      <c r="A6" s="143" t="s">
        <v>140</v>
      </c>
      <c r="B6" s="145" t="s">
        <v>141</v>
      </c>
      <c r="C6" s="145" t="s">
        <v>142</v>
      </c>
      <c r="D6" s="144" t="s">
        <v>143</v>
      </c>
      <c r="E6" s="143" t="s">
        <v>144</v>
      </c>
      <c r="F6" s="142" t="s">
        <v>145</v>
      </c>
      <c r="G6" s="143" t="s">
        <v>31</v>
      </c>
      <c r="H6" s="146" t="s">
        <v>32</v>
      </c>
      <c r="I6" s="146" t="s">
        <v>146</v>
      </c>
      <c r="J6" s="146" t="s">
        <v>33</v>
      </c>
      <c r="K6" s="146" t="s">
        <v>147</v>
      </c>
      <c r="L6" s="146" t="s">
        <v>148</v>
      </c>
      <c r="M6" s="146" t="s">
        <v>149</v>
      </c>
      <c r="N6" s="146" t="s">
        <v>150</v>
      </c>
      <c r="O6" s="146" t="s">
        <v>151</v>
      </c>
      <c r="P6" s="146" t="s">
        <v>152</v>
      </c>
      <c r="Q6" s="146" t="s">
        <v>153</v>
      </c>
      <c r="R6" s="146" t="s">
        <v>154</v>
      </c>
      <c r="S6" s="146" t="s">
        <v>155</v>
      </c>
      <c r="T6" s="146" t="s">
        <v>156</v>
      </c>
      <c r="U6" s="146" t="s">
        <v>157</v>
      </c>
      <c r="V6" s="146" t="s">
        <v>158</v>
      </c>
      <c r="W6" s="146" t="s">
        <v>159</v>
      </c>
      <c r="X6" s="146" t="s">
        <v>160</v>
      </c>
      <c r="Y6" s="146" t="s">
        <v>161</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61" t="s">
        <v>162</v>
      </c>
      <c r="B8" s="162" t="s">
        <v>121</v>
      </c>
      <c r="C8" s="181" t="s">
        <v>122</v>
      </c>
      <c r="D8" s="163"/>
      <c r="E8" s="164"/>
      <c r="F8" s="165"/>
      <c r="G8" s="166">
        <f>SUMIF(AG9:AG43,"&lt;&gt;NOR",G9:G43)</f>
        <v>0</v>
      </c>
      <c r="H8" s="160"/>
      <c r="I8" s="160">
        <f>SUM(I9:I43)</f>
        <v>0</v>
      </c>
      <c r="J8" s="160"/>
      <c r="K8" s="160">
        <f>SUM(K9:K43)</f>
        <v>0</v>
      </c>
      <c r="L8" s="160"/>
      <c r="M8" s="160">
        <f>SUM(M9:M43)</f>
        <v>0</v>
      </c>
      <c r="N8" s="159"/>
      <c r="O8" s="159">
        <f>SUM(O9:O43)</f>
        <v>0</v>
      </c>
      <c r="P8" s="159"/>
      <c r="Q8" s="159">
        <f>SUM(Q9:Q43)</f>
        <v>0</v>
      </c>
      <c r="R8" s="160"/>
      <c r="S8" s="160"/>
      <c r="T8" s="160"/>
      <c r="U8" s="160"/>
      <c r="V8" s="160">
        <f>SUM(V9:V43)</f>
        <v>682.49</v>
      </c>
      <c r="W8" s="160"/>
      <c r="X8" s="160"/>
      <c r="Y8" s="160"/>
      <c r="AG8" t="s">
        <v>163</v>
      </c>
    </row>
    <row r="9" spans="1:60" outlineLevel="1" x14ac:dyDescent="0.2">
      <c r="A9" s="168">
        <v>1</v>
      </c>
      <c r="B9" s="169" t="s">
        <v>216</v>
      </c>
      <c r="C9" s="182" t="s">
        <v>217</v>
      </c>
      <c r="D9" s="170" t="s">
        <v>218</v>
      </c>
      <c r="E9" s="171">
        <v>83.754999999999995</v>
      </c>
      <c r="F9" s="172"/>
      <c r="G9" s="173">
        <f>ROUND(E9*F9,2)</f>
        <v>0</v>
      </c>
      <c r="H9" s="158"/>
      <c r="I9" s="157">
        <f>ROUND(E9*H9,2)</f>
        <v>0</v>
      </c>
      <c r="J9" s="158"/>
      <c r="K9" s="157">
        <f>ROUND(E9*J9,2)</f>
        <v>0</v>
      </c>
      <c r="L9" s="157">
        <v>21</v>
      </c>
      <c r="M9" s="157">
        <f>G9*(1+L9/100)</f>
        <v>0</v>
      </c>
      <c r="N9" s="156">
        <v>0</v>
      </c>
      <c r="O9" s="156">
        <f>ROUND(E9*N9,2)</f>
        <v>0</v>
      </c>
      <c r="P9" s="156">
        <v>0</v>
      </c>
      <c r="Q9" s="156">
        <f>ROUND(E9*P9,2)</f>
        <v>0</v>
      </c>
      <c r="R9" s="157"/>
      <c r="S9" s="157" t="s">
        <v>167</v>
      </c>
      <c r="T9" s="157" t="s">
        <v>167</v>
      </c>
      <c r="U9" s="157">
        <v>3.5329999999999999</v>
      </c>
      <c r="V9" s="157">
        <f>ROUND(E9*U9,2)</f>
        <v>295.91000000000003</v>
      </c>
      <c r="W9" s="157"/>
      <c r="X9" s="157" t="s">
        <v>219</v>
      </c>
      <c r="Y9" s="157" t="s">
        <v>170</v>
      </c>
      <c r="Z9" s="147"/>
      <c r="AA9" s="147"/>
      <c r="AB9" s="147"/>
      <c r="AC9" s="147"/>
      <c r="AD9" s="147"/>
      <c r="AE9" s="147"/>
      <c r="AF9" s="147"/>
      <c r="AG9" s="147" t="s">
        <v>220</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2" x14ac:dyDescent="0.2">
      <c r="A10" s="154"/>
      <c r="B10" s="155"/>
      <c r="C10" s="189" t="s">
        <v>221</v>
      </c>
      <c r="D10" s="187"/>
      <c r="E10" s="188"/>
      <c r="F10" s="157"/>
      <c r="G10" s="157"/>
      <c r="H10" s="157"/>
      <c r="I10" s="157"/>
      <c r="J10" s="157"/>
      <c r="K10" s="157"/>
      <c r="L10" s="157"/>
      <c r="M10" s="157"/>
      <c r="N10" s="156"/>
      <c r="O10" s="156"/>
      <c r="P10" s="156"/>
      <c r="Q10" s="156"/>
      <c r="R10" s="157"/>
      <c r="S10" s="157"/>
      <c r="T10" s="157"/>
      <c r="U10" s="157"/>
      <c r="V10" s="157"/>
      <c r="W10" s="157"/>
      <c r="X10" s="157"/>
      <c r="Y10" s="157"/>
      <c r="Z10" s="147"/>
      <c r="AA10" s="147"/>
      <c r="AB10" s="147"/>
      <c r="AC10" s="147"/>
      <c r="AD10" s="147"/>
      <c r="AE10" s="147"/>
      <c r="AF10" s="147"/>
      <c r="AG10" s="147" t="s">
        <v>222</v>
      </c>
      <c r="AH10" s="147">
        <v>0</v>
      </c>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7"/>
      <c r="BH10" s="147"/>
    </row>
    <row r="11" spans="1:60" outlineLevel="3" x14ac:dyDescent="0.2">
      <c r="A11" s="154"/>
      <c r="B11" s="155"/>
      <c r="C11" s="189" t="s">
        <v>315</v>
      </c>
      <c r="D11" s="187"/>
      <c r="E11" s="188">
        <v>76.724999999999994</v>
      </c>
      <c r="F11" s="157"/>
      <c r="G11" s="157"/>
      <c r="H11" s="157"/>
      <c r="I11" s="157"/>
      <c r="J11" s="157"/>
      <c r="K11" s="157"/>
      <c r="L11" s="157"/>
      <c r="M11" s="157"/>
      <c r="N11" s="156"/>
      <c r="O11" s="156"/>
      <c r="P11" s="156"/>
      <c r="Q11" s="156"/>
      <c r="R11" s="157"/>
      <c r="S11" s="157"/>
      <c r="T11" s="157"/>
      <c r="U11" s="157"/>
      <c r="V11" s="157"/>
      <c r="W11" s="157"/>
      <c r="X11" s="157"/>
      <c r="Y11" s="157"/>
      <c r="Z11" s="147"/>
      <c r="AA11" s="147"/>
      <c r="AB11" s="147"/>
      <c r="AC11" s="147"/>
      <c r="AD11" s="147"/>
      <c r="AE11" s="147"/>
      <c r="AF11" s="147"/>
      <c r="AG11" s="147" t="s">
        <v>222</v>
      </c>
      <c r="AH11" s="147">
        <v>0</v>
      </c>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3" x14ac:dyDescent="0.2">
      <c r="A12" s="154"/>
      <c r="B12" s="155"/>
      <c r="C12" s="189" t="s">
        <v>316</v>
      </c>
      <c r="D12" s="187"/>
      <c r="E12" s="188">
        <v>10.23</v>
      </c>
      <c r="F12" s="157"/>
      <c r="G12" s="157"/>
      <c r="H12" s="157"/>
      <c r="I12" s="157"/>
      <c r="J12" s="157"/>
      <c r="K12" s="157"/>
      <c r="L12" s="157"/>
      <c r="M12" s="157"/>
      <c r="N12" s="156"/>
      <c r="O12" s="156"/>
      <c r="P12" s="156"/>
      <c r="Q12" s="156"/>
      <c r="R12" s="157"/>
      <c r="S12" s="157"/>
      <c r="T12" s="157"/>
      <c r="U12" s="157"/>
      <c r="V12" s="157"/>
      <c r="W12" s="157"/>
      <c r="X12" s="157"/>
      <c r="Y12" s="157"/>
      <c r="Z12" s="147"/>
      <c r="AA12" s="147"/>
      <c r="AB12" s="147"/>
      <c r="AC12" s="147"/>
      <c r="AD12" s="147"/>
      <c r="AE12" s="147"/>
      <c r="AF12" s="147"/>
      <c r="AG12" s="147" t="s">
        <v>222</v>
      </c>
      <c r="AH12" s="147">
        <v>0</v>
      </c>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outlineLevel="3" x14ac:dyDescent="0.2">
      <c r="A13" s="154"/>
      <c r="B13" s="155"/>
      <c r="C13" s="189" t="s">
        <v>317</v>
      </c>
      <c r="D13" s="187"/>
      <c r="E13" s="188">
        <v>-4.8</v>
      </c>
      <c r="F13" s="157"/>
      <c r="G13" s="157"/>
      <c r="H13" s="157"/>
      <c r="I13" s="157"/>
      <c r="J13" s="157"/>
      <c r="K13" s="157"/>
      <c r="L13" s="157"/>
      <c r="M13" s="157"/>
      <c r="N13" s="156"/>
      <c r="O13" s="156"/>
      <c r="P13" s="156"/>
      <c r="Q13" s="156"/>
      <c r="R13" s="157"/>
      <c r="S13" s="157"/>
      <c r="T13" s="157"/>
      <c r="U13" s="157"/>
      <c r="V13" s="157"/>
      <c r="W13" s="157"/>
      <c r="X13" s="157"/>
      <c r="Y13" s="157"/>
      <c r="Z13" s="147"/>
      <c r="AA13" s="147"/>
      <c r="AB13" s="147"/>
      <c r="AC13" s="147"/>
      <c r="AD13" s="147"/>
      <c r="AE13" s="147"/>
      <c r="AF13" s="147"/>
      <c r="AG13" s="147" t="s">
        <v>222</v>
      </c>
      <c r="AH13" s="147">
        <v>0</v>
      </c>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147"/>
      <c r="BH13" s="147"/>
    </row>
    <row r="14" spans="1:60" outlineLevel="3" x14ac:dyDescent="0.2">
      <c r="A14" s="154"/>
      <c r="B14" s="155"/>
      <c r="C14" s="189" t="s">
        <v>318</v>
      </c>
      <c r="D14" s="187"/>
      <c r="E14" s="188">
        <v>1.6</v>
      </c>
      <c r="F14" s="157"/>
      <c r="G14" s="157"/>
      <c r="H14" s="157"/>
      <c r="I14" s="157"/>
      <c r="J14" s="157"/>
      <c r="K14" s="157"/>
      <c r="L14" s="157"/>
      <c r="M14" s="157"/>
      <c r="N14" s="156"/>
      <c r="O14" s="156"/>
      <c r="P14" s="156"/>
      <c r="Q14" s="156"/>
      <c r="R14" s="157"/>
      <c r="S14" s="157"/>
      <c r="T14" s="157"/>
      <c r="U14" s="157"/>
      <c r="V14" s="157"/>
      <c r="W14" s="157"/>
      <c r="X14" s="157"/>
      <c r="Y14" s="157"/>
      <c r="Z14" s="147"/>
      <c r="AA14" s="147"/>
      <c r="AB14" s="147"/>
      <c r="AC14" s="147"/>
      <c r="AD14" s="147"/>
      <c r="AE14" s="147"/>
      <c r="AF14" s="147"/>
      <c r="AG14" s="147" t="s">
        <v>222</v>
      </c>
      <c r="AH14" s="147">
        <v>0</v>
      </c>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ht="22.5" outlineLevel="1" x14ac:dyDescent="0.2">
      <c r="A15" s="168">
        <v>2</v>
      </c>
      <c r="B15" s="169" t="s">
        <v>229</v>
      </c>
      <c r="C15" s="182" t="s">
        <v>230</v>
      </c>
      <c r="D15" s="170" t="s">
        <v>218</v>
      </c>
      <c r="E15" s="171">
        <v>77.474999999999994</v>
      </c>
      <c r="F15" s="172"/>
      <c r="G15" s="173">
        <f>ROUND(E15*F15,2)</f>
        <v>0</v>
      </c>
      <c r="H15" s="158"/>
      <c r="I15" s="157">
        <f>ROUND(E15*H15,2)</f>
        <v>0</v>
      </c>
      <c r="J15" s="158"/>
      <c r="K15" s="157">
        <f>ROUND(E15*J15,2)</f>
        <v>0</v>
      </c>
      <c r="L15" s="157">
        <v>21</v>
      </c>
      <c r="M15" s="157">
        <f>G15*(1+L15/100)</f>
        <v>0</v>
      </c>
      <c r="N15" s="156">
        <v>0</v>
      </c>
      <c r="O15" s="156">
        <f>ROUND(E15*N15,2)</f>
        <v>0</v>
      </c>
      <c r="P15" s="156">
        <v>0</v>
      </c>
      <c r="Q15" s="156">
        <f>ROUND(E15*P15,2)</f>
        <v>0</v>
      </c>
      <c r="R15" s="157"/>
      <c r="S15" s="157" t="s">
        <v>167</v>
      </c>
      <c r="T15" s="157" t="s">
        <v>167</v>
      </c>
      <c r="U15" s="157">
        <v>1.0999999999999999E-2</v>
      </c>
      <c r="V15" s="157">
        <f>ROUND(E15*U15,2)</f>
        <v>0.85</v>
      </c>
      <c r="W15" s="157"/>
      <c r="X15" s="157" t="s">
        <v>219</v>
      </c>
      <c r="Y15" s="157" t="s">
        <v>170</v>
      </c>
      <c r="Z15" s="147"/>
      <c r="AA15" s="147"/>
      <c r="AB15" s="147"/>
      <c r="AC15" s="147"/>
      <c r="AD15" s="147"/>
      <c r="AE15" s="147"/>
      <c r="AF15" s="147"/>
      <c r="AG15" s="147" t="s">
        <v>220</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outlineLevel="2" x14ac:dyDescent="0.2">
      <c r="A16" s="154"/>
      <c r="B16" s="155"/>
      <c r="C16" s="189" t="s">
        <v>221</v>
      </c>
      <c r="D16" s="187"/>
      <c r="E16" s="188"/>
      <c r="F16" s="157"/>
      <c r="G16" s="157"/>
      <c r="H16" s="157"/>
      <c r="I16" s="157"/>
      <c r="J16" s="157"/>
      <c r="K16" s="157"/>
      <c r="L16" s="157"/>
      <c r="M16" s="157"/>
      <c r="N16" s="156"/>
      <c r="O16" s="156"/>
      <c r="P16" s="156"/>
      <c r="Q16" s="156"/>
      <c r="R16" s="157"/>
      <c r="S16" s="157"/>
      <c r="T16" s="157"/>
      <c r="U16" s="157"/>
      <c r="V16" s="157"/>
      <c r="W16" s="157"/>
      <c r="X16" s="157"/>
      <c r="Y16" s="157"/>
      <c r="Z16" s="147"/>
      <c r="AA16" s="147"/>
      <c r="AB16" s="147"/>
      <c r="AC16" s="147"/>
      <c r="AD16" s="147"/>
      <c r="AE16" s="147"/>
      <c r="AF16" s="147"/>
      <c r="AG16" s="147" t="s">
        <v>222</v>
      </c>
      <c r="AH16" s="147">
        <v>0</v>
      </c>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outlineLevel="3" x14ac:dyDescent="0.2">
      <c r="A17" s="154"/>
      <c r="B17" s="155"/>
      <c r="C17" s="189" t="s">
        <v>319</v>
      </c>
      <c r="D17" s="187"/>
      <c r="E17" s="188">
        <v>77.474999999999994</v>
      </c>
      <c r="F17" s="157"/>
      <c r="G17" s="157"/>
      <c r="H17" s="157"/>
      <c r="I17" s="157"/>
      <c r="J17" s="157"/>
      <c r="K17" s="157"/>
      <c r="L17" s="157"/>
      <c r="M17" s="157"/>
      <c r="N17" s="156"/>
      <c r="O17" s="156"/>
      <c r="P17" s="156"/>
      <c r="Q17" s="156"/>
      <c r="R17" s="157"/>
      <c r="S17" s="157"/>
      <c r="T17" s="157"/>
      <c r="U17" s="157"/>
      <c r="V17" s="157"/>
      <c r="W17" s="157"/>
      <c r="X17" s="157"/>
      <c r="Y17" s="157"/>
      <c r="Z17" s="147"/>
      <c r="AA17" s="147"/>
      <c r="AB17" s="147"/>
      <c r="AC17" s="147"/>
      <c r="AD17" s="147"/>
      <c r="AE17" s="147"/>
      <c r="AF17" s="147"/>
      <c r="AG17" s="147" t="s">
        <v>222</v>
      </c>
      <c r="AH17" s="147">
        <v>0</v>
      </c>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outlineLevel="1" x14ac:dyDescent="0.2">
      <c r="A18" s="168">
        <v>3</v>
      </c>
      <c r="B18" s="169" t="s">
        <v>232</v>
      </c>
      <c r="C18" s="182" t="s">
        <v>233</v>
      </c>
      <c r="D18" s="170" t="s">
        <v>218</v>
      </c>
      <c r="E18" s="171">
        <v>387.375</v>
      </c>
      <c r="F18" s="172"/>
      <c r="G18" s="173">
        <f>ROUND(E18*F18,2)</f>
        <v>0</v>
      </c>
      <c r="H18" s="158"/>
      <c r="I18" s="157">
        <f>ROUND(E18*H18,2)</f>
        <v>0</v>
      </c>
      <c r="J18" s="158"/>
      <c r="K18" s="157">
        <f>ROUND(E18*J18,2)</f>
        <v>0</v>
      </c>
      <c r="L18" s="157">
        <v>21</v>
      </c>
      <c r="M18" s="157">
        <f>G18*(1+L18/100)</f>
        <v>0</v>
      </c>
      <c r="N18" s="156">
        <v>0</v>
      </c>
      <c r="O18" s="156">
        <f>ROUND(E18*N18,2)</f>
        <v>0</v>
      </c>
      <c r="P18" s="156">
        <v>0</v>
      </c>
      <c r="Q18" s="156">
        <f>ROUND(E18*P18,2)</f>
        <v>0</v>
      </c>
      <c r="R18" s="157"/>
      <c r="S18" s="157" t="s">
        <v>167</v>
      </c>
      <c r="T18" s="157" t="s">
        <v>167</v>
      </c>
      <c r="U18" s="157">
        <v>0</v>
      </c>
      <c r="V18" s="157">
        <f>ROUND(E18*U18,2)</f>
        <v>0</v>
      </c>
      <c r="W18" s="157"/>
      <c r="X18" s="157" t="s">
        <v>219</v>
      </c>
      <c r="Y18" s="157" t="s">
        <v>170</v>
      </c>
      <c r="Z18" s="147"/>
      <c r="AA18" s="147"/>
      <c r="AB18" s="147"/>
      <c r="AC18" s="147"/>
      <c r="AD18" s="147"/>
      <c r="AE18" s="147"/>
      <c r="AF18" s="147"/>
      <c r="AG18" s="147" t="s">
        <v>220</v>
      </c>
      <c r="AH18" s="147"/>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outlineLevel="2" x14ac:dyDescent="0.2">
      <c r="A19" s="154"/>
      <c r="B19" s="155"/>
      <c r="C19" s="189" t="s">
        <v>320</v>
      </c>
      <c r="D19" s="187"/>
      <c r="E19" s="188">
        <v>387.375</v>
      </c>
      <c r="F19" s="157"/>
      <c r="G19" s="157"/>
      <c r="H19" s="157"/>
      <c r="I19" s="157"/>
      <c r="J19" s="157"/>
      <c r="K19" s="157"/>
      <c r="L19" s="157"/>
      <c r="M19" s="157"/>
      <c r="N19" s="156"/>
      <c r="O19" s="156"/>
      <c r="P19" s="156"/>
      <c r="Q19" s="156"/>
      <c r="R19" s="157"/>
      <c r="S19" s="157"/>
      <c r="T19" s="157"/>
      <c r="U19" s="157"/>
      <c r="V19" s="157"/>
      <c r="W19" s="157"/>
      <c r="X19" s="157"/>
      <c r="Y19" s="157"/>
      <c r="Z19" s="147"/>
      <c r="AA19" s="147"/>
      <c r="AB19" s="147"/>
      <c r="AC19" s="147"/>
      <c r="AD19" s="147"/>
      <c r="AE19" s="147"/>
      <c r="AF19" s="147"/>
      <c r="AG19" s="147" t="s">
        <v>222</v>
      </c>
      <c r="AH19" s="147">
        <v>0</v>
      </c>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ht="22.5" outlineLevel="1" x14ac:dyDescent="0.2">
      <c r="A20" s="168">
        <v>4</v>
      </c>
      <c r="B20" s="169" t="s">
        <v>235</v>
      </c>
      <c r="C20" s="182" t="s">
        <v>236</v>
      </c>
      <c r="D20" s="170" t="s">
        <v>218</v>
      </c>
      <c r="E20" s="171">
        <v>90.034999999999997</v>
      </c>
      <c r="F20" s="172"/>
      <c r="G20" s="173">
        <f>ROUND(E20*F20,2)</f>
        <v>0</v>
      </c>
      <c r="H20" s="158"/>
      <c r="I20" s="157">
        <f>ROUND(E20*H20,2)</f>
        <v>0</v>
      </c>
      <c r="J20" s="158"/>
      <c r="K20" s="157">
        <f>ROUND(E20*J20,2)</f>
        <v>0</v>
      </c>
      <c r="L20" s="157">
        <v>21</v>
      </c>
      <c r="M20" s="157">
        <f>G20*(1+L20/100)</f>
        <v>0</v>
      </c>
      <c r="N20" s="156">
        <v>0</v>
      </c>
      <c r="O20" s="156">
        <f>ROUND(E20*N20,2)</f>
        <v>0</v>
      </c>
      <c r="P20" s="156">
        <v>0</v>
      </c>
      <c r="Q20" s="156">
        <f>ROUND(E20*P20,2)</f>
        <v>0</v>
      </c>
      <c r="R20" s="157"/>
      <c r="S20" s="157" t="s">
        <v>167</v>
      </c>
      <c r="T20" s="157" t="s">
        <v>167</v>
      </c>
      <c r="U20" s="157">
        <v>0.66800000000000004</v>
      </c>
      <c r="V20" s="157">
        <f>ROUND(E20*U20,2)</f>
        <v>60.14</v>
      </c>
      <c r="W20" s="157"/>
      <c r="X20" s="157" t="s">
        <v>219</v>
      </c>
      <c r="Y20" s="157" t="s">
        <v>170</v>
      </c>
      <c r="Z20" s="147"/>
      <c r="AA20" s="147"/>
      <c r="AB20" s="147"/>
      <c r="AC20" s="147"/>
      <c r="AD20" s="147"/>
      <c r="AE20" s="147"/>
      <c r="AF20" s="147"/>
      <c r="AG20" s="147" t="s">
        <v>220</v>
      </c>
      <c r="AH20" s="147"/>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outlineLevel="2" x14ac:dyDescent="0.2">
      <c r="A21" s="154"/>
      <c r="B21" s="155"/>
      <c r="C21" s="189" t="s">
        <v>221</v>
      </c>
      <c r="D21" s="187"/>
      <c r="E21" s="188"/>
      <c r="F21" s="157"/>
      <c r="G21" s="157"/>
      <c r="H21" s="157"/>
      <c r="I21" s="157"/>
      <c r="J21" s="157"/>
      <c r="K21" s="157"/>
      <c r="L21" s="157"/>
      <c r="M21" s="157"/>
      <c r="N21" s="156"/>
      <c r="O21" s="156"/>
      <c r="P21" s="156"/>
      <c r="Q21" s="156"/>
      <c r="R21" s="157"/>
      <c r="S21" s="157"/>
      <c r="T21" s="157"/>
      <c r="U21" s="157"/>
      <c r="V21" s="157"/>
      <c r="W21" s="157"/>
      <c r="X21" s="157"/>
      <c r="Y21" s="157"/>
      <c r="Z21" s="147"/>
      <c r="AA21" s="147"/>
      <c r="AB21" s="147"/>
      <c r="AC21" s="147"/>
      <c r="AD21" s="147"/>
      <c r="AE21" s="147"/>
      <c r="AF21" s="147"/>
      <c r="AG21" s="147" t="s">
        <v>222</v>
      </c>
      <c r="AH21" s="147">
        <v>0</v>
      </c>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3" x14ac:dyDescent="0.2">
      <c r="A22" s="154"/>
      <c r="B22" s="155"/>
      <c r="C22" s="189" t="s">
        <v>319</v>
      </c>
      <c r="D22" s="187"/>
      <c r="E22" s="188">
        <v>77.474999999999994</v>
      </c>
      <c r="F22" s="157"/>
      <c r="G22" s="157"/>
      <c r="H22" s="157"/>
      <c r="I22" s="157"/>
      <c r="J22" s="157"/>
      <c r="K22" s="157"/>
      <c r="L22" s="157"/>
      <c r="M22" s="157"/>
      <c r="N22" s="156"/>
      <c r="O22" s="156"/>
      <c r="P22" s="156"/>
      <c r="Q22" s="156"/>
      <c r="R22" s="157"/>
      <c r="S22" s="157"/>
      <c r="T22" s="157"/>
      <c r="U22" s="157"/>
      <c r="V22" s="157"/>
      <c r="W22" s="157"/>
      <c r="X22" s="157"/>
      <c r="Y22" s="157"/>
      <c r="Z22" s="147"/>
      <c r="AA22" s="147"/>
      <c r="AB22" s="147"/>
      <c r="AC22" s="147"/>
      <c r="AD22" s="147"/>
      <c r="AE22" s="147"/>
      <c r="AF22" s="147"/>
      <c r="AG22" s="147" t="s">
        <v>222</v>
      </c>
      <c r="AH22" s="147">
        <v>0</v>
      </c>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outlineLevel="3" x14ac:dyDescent="0.2">
      <c r="A23" s="154"/>
      <c r="B23" s="155"/>
      <c r="C23" s="189" t="s">
        <v>321</v>
      </c>
      <c r="D23" s="187"/>
      <c r="E23" s="188">
        <v>12.56</v>
      </c>
      <c r="F23" s="157"/>
      <c r="G23" s="157"/>
      <c r="H23" s="157"/>
      <c r="I23" s="157"/>
      <c r="J23" s="157"/>
      <c r="K23" s="157"/>
      <c r="L23" s="157"/>
      <c r="M23" s="157"/>
      <c r="N23" s="156"/>
      <c r="O23" s="156"/>
      <c r="P23" s="156"/>
      <c r="Q23" s="156"/>
      <c r="R23" s="157"/>
      <c r="S23" s="157"/>
      <c r="T23" s="157"/>
      <c r="U23" s="157"/>
      <c r="V23" s="157"/>
      <c r="W23" s="157"/>
      <c r="X23" s="157"/>
      <c r="Y23" s="157"/>
      <c r="Z23" s="147"/>
      <c r="AA23" s="147"/>
      <c r="AB23" s="147"/>
      <c r="AC23" s="147"/>
      <c r="AD23" s="147"/>
      <c r="AE23" s="147"/>
      <c r="AF23" s="147"/>
      <c r="AG23" s="147" t="s">
        <v>222</v>
      </c>
      <c r="AH23" s="147">
        <v>0</v>
      </c>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outlineLevel="1" x14ac:dyDescent="0.2">
      <c r="A24" s="168">
        <v>5</v>
      </c>
      <c r="B24" s="169" t="s">
        <v>238</v>
      </c>
      <c r="C24" s="182" t="s">
        <v>239</v>
      </c>
      <c r="D24" s="170" t="s">
        <v>218</v>
      </c>
      <c r="E24" s="171">
        <v>450.17500000000001</v>
      </c>
      <c r="F24" s="172"/>
      <c r="G24" s="173">
        <f>ROUND(E24*F24,2)</f>
        <v>0</v>
      </c>
      <c r="H24" s="158"/>
      <c r="I24" s="157">
        <f>ROUND(E24*H24,2)</f>
        <v>0</v>
      </c>
      <c r="J24" s="158"/>
      <c r="K24" s="157">
        <f>ROUND(E24*J24,2)</f>
        <v>0</v>
      </c>
      <c r="L24" s="157">
        <v>21</v>
      </c>
      <c r="M24" s="157">
        <f>G24*(1+L24/100)</f>
        <v>0</v>
      </c>
      <c r="N24" s="156">
        <v>0</v>
      </c>
      <c r="O24" s="156">
        <f>ROUND(E24*N24,2)</f>
        <v>0</v>
      </c>
      <c r="P24" s="156">
        <v>0</v>
      </c>
      <c r="Q24" s="156">
        <f>ROUND(E24*P24,2)</f>
        <v>0</v>
      </c>
      <c r="R24" s="157"/>
      <c r="S24" s="157" t="s">
        <v>167</v>
      </c>
      <c r="T24" s="157" t="s">
        <v>167</v>
      </c>
      <c r="U24" s="157">
        <v>0.59099999999999997</v>
      </c>
      <c r="V24" s="157">
        <f>ROUND(E24*U24,2)</f>
        <v>266.05</v>
      </c>
      <c r="W24" s="157"/>
      <c r="X24" s="157" t="s">
        <v>219</v>
      </c>
      <c r="Y24" s="157" t="s">
        <v>170</v>
      </c>
      <c r="Z24" s="147"/>
      <c r="AA24" s="147"/>
      <c r="AB24" s="147"/>
      <c r="AC24" s="147"/>
      <c r="AD24" s="147"/>
      <c r="AE24" s="147"/>
      <c r="AF24" s="147"/>
      <c r="AG24" s="147" t="s">
        <v>220</v>
      </c>
      <c r="AH24" s="147"/>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2" x14ac:dyDescent="0.2">
      <c r="A25" s="154"/>
      <c r="B25" s="155"/>
      <c r="C25" s="189" t="s">
        <v>221</v>
      </c>
      <c r="D25" s="187"/>
      <c r="E25" s="188"/>
      <c r="F25" s="157"/>
      <c r="G25" s="157"/>
      <c r="H25" s="157"/>
      <c r="I25" s="157"/>
      <c r="J25" s="157"/>
      <c r="K25" s="157"/>
      <c r="L25" s="157"/>
      <c r="M25" s="157"/>
      <c r="N25" s="156"/>
      <c r="O25" s="156"/>
      <c r="P25" s="156"/>
      <c r="Q25" s="156"/>
      <c r="R25" s="157"/>
      <c r="S25" s="157"/>
      <c r="T25" s="157"/>
      <c r="U25" s="157"/>
      <c r="V25" s="157"/>
      <c r="W25" s="157"/>
      <c r="X25" s="157"/>
      <c r="Y25" s="157"/>
      <c r="Z25" s="147"/>
      <c r="AA25" s="147"/>
      <c r="AB25" s="147"/>
      <c r="AC25" s="147"/>
      <c r="AD25" s="147"/>
      <c r="AE25" s="147"/>
      <c r="AF25" s="147"/>
      <c r="AG25" s="147" t="s">
        <v>222</v>
      </c>
      <c r="AH25" s="147">
        <v>0</v>
      </c>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3" x14ac:dyDescent="0.2">
      <c r="A26" s="154"/>
      <c r="B26" s="155"/>
      <c r="C26" s="189" t="s">
        <v>322</v>
      </c>
      <c r="D26" s="187"/>
      <c r="E26" s="188">
        <v>387.375</v>
      </c>
      <c r="F26" s="157"/>
      <c r="G26" s="157"/>
      <c r="H26" s="157"/>
      <c r="I26" s="157"/>
      <c r="J26" s="157"/>
      <c r="K26" s="157"/>
      <c r="L26" s="157"/>
      <c r="M26" s="157"/>
      <c r="N26" s="156"/>
      <c r="O26" s="156"/>
      <c r="P26" s="156"/>
      <c r="Q26" s="156"/>
      <c r="R26" s="157"/>
      <c r="S26" s="157"/>
      <c r="T26" s="157"/>
      <c r="U26" s="157"/>
      <c r="V26" s="157"/>
      <c r="W26" s="157"/>
      <c r="X26" s="157"/>
      <c r="Y26" s="157"/>
      <c r="Z26" s="147"/>
      <c r="AA26" s="147"/>
      <c r="AB26" s="147"/>
      <c r="AC26" s="147"/>
      <c r="AD26" s="147"/>
      <c r="AE26" s="147"/>
      <c r="AF26" s="147"/>
      <c r="AG26" s="147" t="s">
        <v>222</v>
      </c>
      <c r="AH26" s="147">
        <v>0</v>
      </c>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ht="22.5" outlineLevel="3" x14ac:dyDescent="0.2">
      <c r="A27" s="154"/>
      <c r="B27" s="155"/>
      <c r="C27" s="189" t="s">
        <v>323</v>
      </c>
      <c r="D27" s="187"/>
      <c r="E27" s="188">
        <v>62.8</v>
      </c>
      <c r="F27" s="157"/>
      <c r="G27" s="157"/>
      <c r="H27" s="157"/>
      <c r="I27" s="157"/>
      <c r="J27" s="157"/>
      <c r="K27" s="157"/>
      <c r="L27" s="157"/>
      <c r="M27" s="157"/>
      <c r="N27" s="156"/>
      <c r="O27" s="156"/>
      <c r="P27" s="156"/>
      <c r="Q27" s="156"/>
      <c r="R27" s="157"/>
      <c r="S27" s="157"/>
      <c r="T27" s="157"/>
      <c r="U27" s="157"/>
      <c r="V27" s="157"/>
      <c r="W27" s="157"/>
      <c r="X27" s="157"/>
      <c r="Y27" s="157"/>
      <c r="Z27" s="147"/>
      <c r="AA27" s="147"/>
      <c r="AB27" s="147"/>
      <c r="AC27" s="147"/>
      <c r="AD27" s="147"/>
      <c r="AE27" s="147"/>
      <c r="AF27" s="147"/>
      <c r="AG27" s="147" t="s">
        <v>222</v>
      </c>
      <c r="AH27" s="147">
        <v>0</v>
      </c>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1" x14ac:dyDescent="0.2">
      <c r="A28" s="168">
        <v>6</v>
      </c>
      <c r="B28" s="169" t="s">
        <v>242</v>
      </c>
      <c r="C28" s="182" t="s">
        <v>243</v>
      </c>
      <c r="D28" s="170" t="s">
        <v>218</v>
      </c>
      <c r="E28" s="171">
        <v>6.82</v>
      </c>
      <c r="F28" s="172"/>
      <c r="G28" s="173">
        <f>ROUND(E28*F28,2)</f>
        <v>0</v>
      </c>
      <c r="H28" s="158"/>
      <c r="I28" s="157">
        <f>ROUND(E28*H28,2)</f>
        <v>0</v>
      </c>
      <c r="J28" s="158"/>
      <c r="K28" s="157">
        <f>ROUND(E28*J28,2)</f>
        <v>0</v>
      </c>
      <c r="L28" s="157">
        <v>21</v>
      </c>
      <c r="M28" s="157">
        <f>G28*(1+L28/100)</f>
        <v>0</v>
      </c>
      <c r="N28" s="156">
        <v>0</v>
      </c>
      <c r="O28" s="156">
        <f>ROUND(E28*N28,2)</f>
        <v>0</v>
      </c>
      <c r="P28" s="156">
        <v>0</v>
      </c>
      <c r="Q28" s="156">
        <f>ROUND(E28*P28,2)</f>
        <v>0</v>
      </c>
      <c r="R28" s="157"/>
      <c r="S28" s="157" t="s">
        <v>167</v>
      </c>
      <c r="T28" s="157" t="s">
        <v>167</v>
      </c>
      <c r="U28" s="157">
        <v>1.9379999999999999</v>
      </c>
      <c r="V28" s="157">
        <f>ROUND(E28*U28,2)</f>
        <v>13.22</v>
      </c>
      <c r="W28" s="157"/>
      <c r="X28" s="157" t="s">
        <v>219</v>
      </c>
      <c r="Y28" s="157" t="s">
        <v>170</v>
      </c>
      <c r="Z28" s="147"/>
      <c r="AA28" s="147"/>
      <c r="AB28" s="147"/>
      <c r="AC28" s="147"/>
      <c r="AD28" s="147"/>
      <c r="AE28" s="147"/>
      <c r="AF28" s="147"/>
      <c r="AG28" s="147" t="s">
        <v>220</v>
      </c>
      <c r="AH28" s="147"/>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outlineLevel="2" x14ac:dyDescent="0.2">
      <c r="A29" s="154"/>
      <c r="B29" s="155"/>
      <c r="C29" s="189" t="s">
        <v>221</v>
      </c>
      <c r="D29" s="187"/>
      <c r="E29" s="188"/>
      <c r="F29" s="157"/>
      <c r="G29" s="157"/>
      <c r="H29" s="157"/>
      <c r="I29" s="157"/>
      <c r="J29" s="157"/>
      <c r="K29" s="157"/>
      <c r="L29" s="157"/>
      <c r="M29" s="157"/>
      <c r="N29" s="156"/>
      <c r="O29" s="156"/>
      <c r="P29" s="156"/>
      <c r="Q29" s="156"/>
      <c r="R29" s="157"/>
      <c r="S29" s="157"/>
      <c r="T29" s="157"/>
      <c r="U29" s="157"/>
      <c r="V29" s="157"/>
      <c r="W29" s="157"/>
      <c r="X29" s="157"/>
      <c r="Y29" s="157"/>
      <c r="Z29" s="147"/>
      <c r="AA29" s="147"/>
      <c r="AB29" s="147"/>
      <c r="AC29" s="147"/>
      <c r="AD29" s="147"/>
      <c r="AE29" s="147"/>
      <c r="AF29" s="147"/>
      <c r="AG29" s="147" t="s">
        <v>222</v>
      </c>
      <c r="AH29" s="147">
        <v>0</v>
      </c>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outlineLevel="3" x14ac:dyDescent="0.2">
      <c r="A30" s="154"/>
      <c r="B30" s="155"/>
      <c r="C30" s="189" t="s">
        <v>324</v>
      </c>
      <c r="D30" s="187"/>
      <c r="E30" s="188">
        <v>6.82</v>
      </c>
      <c r="F30" s="157"/>
      <c r="G30" s="157"/>
      <c r="H30" s="157"/>
      <c r="I30" s="157"/>
      <c r="J30" s="157"/>
      <c r="K30" s="157"/>
      <c r="L30" s="157"/>
      <c r="M30" s="157"/>
      <c r="N30" s="156"/>
      <c r="O30" s="156"/>
      <c r="P30" s="156"/>
      <c r="Q30" s="156"/>
      <c r="R30" s="157"/>
      <c r="S30" s="157"/>
      <c r="T30" s="157"/>
      <c r="U30" s="157"/>
      <c r="V30" s="157"/>
      <c r="W30" s="157"/>
      <c r="X30" s="157"/>
      <c r="Y30" s="157"/>
      <c r="Z30" s="147"/>
      <c r="AA30" s="147"/>
      <c r="AB30" s="147"/>
      <c r="AC30" s="147"/>
      <c r="AD30" s="147"/>
      <c r="AE30" s="147"/>
      <c r="AF30" s="147"/>
      <c r="AG30" s="147" t="s">
        <v>222</v>
      </c>
      <c r="AH30" s="147">
        <v>0</v>
      </c>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1" x14ac:dyDescent="0.2">
      <c r="A31" s="168">
        <v>7</v>
      </c>
      <c r="B31" s="169" t="s">
        <v>248</v>
      </c>
      <c r="C31" s="182" t="s">
        <v>249</v>
      </c>
      <c r="D31" s="170" t="s">
        <v>218</v>
      </c>
      <c r="E31" s="171">
        <v>6.82</v>
      </c>
      <c r="F31" s="172"/>
      <c r="G31" s="173">
        <f>ROUND(E31*F31,2)</f>
        <v>0</v>
      </c>
      <c r="H31" s="158"/>
      <c r="I31" s="157">
        <f>ROUND(E31*H31,2)</f>
        <v>0</v>
      </c>
      <c r="J31" s="158"/>
      <c r="K31" s="157">
        <f>ROUND(E31*J31,2)</f>
        <v>0</v>
      </c>
      <c r="L31" s="157">
        <v>21</v>
      </c>
      <c r="M31" s="157">
        <f>G31*(1+L31/100)</f>
        <v>0</v>
      </c>
      <c r="N31" s="156">
        <v>0</v>
      </c>
      <c r="O31" s="156">
        <f>ROUND(E31*N31,2)</f>
        <v>0</v>
      </c>
      <c r="P31" s="156">
        <v>0</v>
      </c>
      <c r="Q31" s="156">
        <f>ROUND(E31*P31,2)</f>
        <v>0</v>
      </c>
      <c r="R31" s="157"/>
      <c r="S31" s="157" t="s">
        <v>167</v>
      </c>
      <c r="T31" s="157" t="s">
        <v>167</v>
      </c>
      <c r="U31" s="157">
        <v>2.1949999999999998</v>
      </c>
      <c r="V31" s="157">
        <f>ROUND(E31*U31,2)</f>
        <v>14.97</v>
      </c>
      <c r="W31" s="157"/>
      <c r="X31" s="157" t="s">
        <v>219</v>
      </c>
      <c r="Y31" s="157" t="s">
        <v>170</v>
      </c>
      <c r="Z31" s="147"/>
      <c r="AA31" s="147"/>
      <c r="AB31" s="147"/>
      <c r="AC31" s="147"/>
      <c r="AD31" s="147"/>
      <c r="AE31" s="147"/>
      <c r="AF31" s="147"/>
      <c r="AG31" s="147" t="s">
        <v>220</v>
      </c>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outlineLevel="2" x14ac:dyDescent="0.2">
      <c r="A32" s="154"/>
      <c r="B32" s="155"/>
      <c r="C32" s="189" t="s">
        <v>221</v>
      </c>
      <c r="D32" s="187"/>
      <c r="E32" s="188"/>
      <c r="F32" s="157"/>
      <c r="G32" s="157"/>
      <c r="H32" s="157"/>
      <c r="I32" s="157"/>
      <c r="J32" s="157"/>
      <c r="K32" s="157"/>
      <c r="L32" s="157"/>
      <c r="M32" s="157"/>
      <c r="N32" s="156"/>
      <c r="O32" s="156"/>
      <c r="P32" s="156"/>
      <c r="Q32" s="156"/>
      <c r="R32" s="157"/>
      <c r="S32" s="157"/>
      <c r="T32" s="157"/>
      <c r="U32" s="157"/>
      <c r="V32" s="157"/>
      <c r="W32" s="157"/>
      <c r="X32" s="157"/>
      <c r="Y32" s="157"/>
      <c r="Z32" s="147"/>
      <c r="AA32" s="147"/>
      <c r="AB32" s="147"/>
      <c r="AC32" s="147"/>
      <c r="AD32" s="147"/>
      <c r="AE32" s="147"/>
      <c r="AF32" s="147"/>
      <c r="AG32" s="147" t="s">
        <v>222</v>
      </c>
      <c r="AH32" s="147">
        <v>0</v>
      </c>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ht="22.5" outlineLevel="3" x14ac:dyDescent="0.2">
      <c r="A33" s="154"/>
      <c r="B33" s="155"/>
      <c r="C33" s="189" t="s">
        <v>325</v>
      </c>
      <c r="D33" s="187"/>
      <c r="E33" s="188">
        <v>6.82</v>
      </c>
      <c r="F33" s="157"/>
      <c r="G33" s="157"/>
      <c r="H33" s="157"/>
      <c r="I33" s="157"/>
      <c r="J33" s="157"/>
      <c r="K33" s="157"/>
      <c r="L33" s="157"/>
      <c r="M33" s="157"/>
      <c r="N33" s="156"/>
      <c r="O33" s="156"/>
      <c r="P33" s="156"/>
      <c r="Q33" s="156"/>
      <c r="R33" s="157"/>
      <c r="S33" s="157"/>
      <c r="T33" s="157"/>
      <c r="U33" s="157"/>
      <c r="V33" s="157"/>
      <c r="W33" s="157"/>
      <c r="X33" s="157"/>
      <c r="Y33" s="157"/>
      <c r="Z33" s="147"/>
      <c r="AA33" s="147"/>
      <c r="AB33" s="147"/>
      <c r="AC33" s="147"/>
      <c r="AD33" s="147"/>
      <c r="AE33" s="147"/>
      <c r="AF33" s="147"/>
      <c r="AG33" s="147" t="s">
        <v>222</v>
      </c>
      <c r="AH33" s="147">
        <v>0</v>
      </c>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1" x14ac:dyDescent="0.2">
      <c r="A34" s="168">
        <v>8</v>
      </c>
      <c r="B34" s="169" t="s">
        <v>250</v>
      </c>
      <c r="C34" s="182" t="s">
        <v>251</v>
      </c>
      <c r="D34" s="170" t="s">
        <v>218</v>
      </c>
      <c r="E34" s="171">
        <v>6.82</v>
      </c>
      <c r="F34" s="172"/>
      <c r="G34" s="173">
        <f>ROUND(E34*F34,2)</f>
        <v>0</v>
      </c>
      <c r="H34" s="158"/>
      <c r="I34" s="157">
        <f>ROUND(E34*H34,2)</f>
        <v>0</v>
      </c>
      <c r="J34" s="158"/>
      <c r="K34" s="157">
        <f>ROUND(E34*J34,2)</f>
        <v>0</v>
      </c>
      <c r="L34" s="157">
        <v>21</v>
      </c>
      <c r="M34" s="157">
        <f>G34*(1+L34/100)</f>
        <v>0</v>
      </c>
      <c r="N34" s="156">
        <v>0</v>
      </c>
      <c r="O34" s="156">
        <f>ROUND(E34*N34,2)</f>
        <v>0</v>
      </c>
      <c r="P34" s="156">
        <v>0</v>
      </c>
      <c r="Q34" s="156">
        <f>ROUND(E34*P34,2)</f>
        <v>0</v>
      </c>
      <c r="R34" s="157"/>
      <c r="S34" s="157" t="s">
        <v>167</v>
      </c>
      <c r="T34" s="157" t="s">
        <v>167</v>
      </c>
      <c r="U34" s="157">
        <v>0.997</v>
      </c>
      <c r="V34" s="157">
        <f>ROUND(E34*U34,2)</f>
        <v>6.8</v>
      </c>
      <c r="W34" s="157"/>
      <c r="X34" s="157" t="s">
        <v>219</v>
      </c>
      <c r="Y34" s="157" t="s">
        <v>170</v>
      </c>
      <c r="Z34" s="147"/>
      <c r="AA34" s="147"/>
      <c r="AB34" s="147"/>
      <c r="AC34" s="147"/>
      <c r="AD34" s="147"/>
      <c r="AE34" s="147"/>
      <c r="AF34" s="147"/>
      <c r="AG34" s="147" t="s">
        <v>220</v>
      </c>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outlineLevel="2" x14ac:dyDescent="0.2">
      <c r="A35" s="154"/>
      <c r="B35" s="155"/>
      <c r="C35" s="189" t="s">
        <v>221</v>
      </c>
      <c r="D35" s="187"/>
      <c r="E35" s="188"/>
      <c r="F35" s="157"/>
      <c r="G35" s="157"/>
      <c r="H35" s="157"/>
      <c r="I35" s="157"/>
      <c r="J35" s="157"/>
      <c r="K35" s="157"/>
      <c r="L35" s="157"/>
      <c r="M35" s="157"/>
      <c r="N35" s="156"/>
      <c r="O35" s="156"/>
      <c r="P35" s="156"/>
      <c r="Q35" s="156"/>
      <c r="R35" s="157"/>
      <c r="S35" s="157"/>
      <c r="T35" s="157"/>
      <c r="U35" s="157"/>
      <c r="V35" s="157"/>
      <c r="W35" s="157"/>
      <c r="X35" s="157"/>
      <c r="Y35" s="157"/>
      <c r="Z35" s="147"/>
      <c r="AA35" s="147"/>
      <c r="AB35" s="147"/>
      <c r="AC35" s="147"/>
      <c r="AD35" s="147"/>
      <c r="AE35" s="147"/>
      <c r="AF35" s="147"/>
      <c r="AG35" s="147" t="s">
        <v>222</v>
      </c>
      <c r="AH35" s="147">
        <v>0</v>
      </c>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ht="22.5" outlineLevel="3" x14ac:dyDescent="0.2">
      <c r="A36" s="154"/>
      <c r="B36" s="155"/>
      <c r="C36" s="189" t="s">
        <v>325</v>
      </c>
      <c r="D36" s="187"/>
      <c r="E36" s="188">
        <v>6.82</v>
      </c>
      <c r="F36" s="157"/>
      <c r="G36" s="157"/>
      <c r="H36" s="157"/>
      <c r="I36" s="157"/>
      <c r="J36" s="157"/>
      <c r="K36" s="157"/>
      <c r="L36" s="157"/>
      <c r="M36" s="157"/>
      <c r="N36" s="156"/>
      <c r="O36" s="156"/>
      <c r="P36" s="156"/>
      <c r="Q36" s="156"/>
      <c r="R36" s="157"/>
      <c r="S36" s="157"/>
      <c r="T36" s="157"/>
      <c r="U36" s="157"/>
      <c r="V36" s="157"/>
      <c r="W36" s="157"/>
      <c r="X36" s="157"/>
      <c r="Y36" s="157"/>
      <c r="Z36" s="147"/>
      <c r="AA36" s="147"/>
      <c r="AB36" s="147"/>
      <c r="AC36" s="147"/>
      <c r="AD36" s="147"/>
      <c r="AE36" s="147"/>
      <c r="AF36" s="147"/>
      <c r="AG36" s="147" t="s">
        <v>222</v>
      </c>
      <c r="AH36" s="147">
        <v>0</v>
      </c>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1" x14ac:dyDescent="0.2">
      <c r="A37" s="168">
        <v>9</v>
      </c>
      <c r="B37" s="169" t="s">
        <v>252</v>
      </c>
      <c r="C37" s="182" t="s">
        <v>253</v>
      </c>
      <c r="D37" s="170" t="s">
        <v>254</v>
      </c>
      <c r="E37" s="171">
        <v>255.75</v>
      </c>
      <c r="F37" s="172"/>
      <c r="G37" s="173">
        <f>ROUND(E37*F37,2)</f>
        <v>0</v>
      </c>
      <c r="H37" s="158"/>
      <c r="I37" s="157">
        <f>ROUND(E37*H37,2)</f>
        <v>0</v>
      </c>
      <c r="J37" s="158"/>
      <c r="K37" s="157">
        <f>ROUND(E37*J37,2)</f>
        <v>0</v>
      </c>
      <c r="L37" s="157">
        <v>21</v>
      </c>
      <c r="M37" s="157">
        <f>G37*(1+L37/100)</f>
        <v>0</v>
      </c>
      <c r="N37" s="156">
        <v>0</v>
      </c>
      <c r="O37" s="156">
        <f>ROUND(E37*N37,2)</f>
        <v>0</v>
      </c>
      <c r="P37" s="156">
        <v>0</v>
      </c>
      <c r="Q37" s="156">
        <f>ROUND(E37*P37,2)</f>
        <v>0</v>
      </c>
      <c r="R37" s="157"/>
      <c r="S37" s="157" t="s">
        <v>167</v>
      </c>
      <c r="T37" s="157" t="s">
        <v>167</v>
      </c>
      <c r="U37" s="157">
        <v>9.6000000000000002E-2</v>
      </c>
      <c r="V37" s="157">
        <f>ROUND(E37*U37,2)</f>
        <v>24.55</v>
      </c>
      <c r="W37" s="157"/>
      <c r="X37" s="157" t="s">
        <v>219</v>
      </c>
      <c r="Y37" s="157" t="s">
        <v>170</v>
      </c>
      <c r="Z37" s="147"/>
      <c r="AA37" s="147"/>
      <c r="AB37" s="147"/>
      <c r="AC37" s="147"/>
      <c r="AD37" s="147"/>
      <c r="AE37" s="147"/>
      <c r="AF37" s="147"/>
      <c r="AG37" s="147" t="s">
        <v>255</v>
      </c>
      <c r="AH37" s="147"/>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2" x14ac:dyDescent="0.2">
      <c r="A38" s="154"/>
      <c r="B38" s="155"/>
      <c r="C38" s="189" t="s">
        <v>221</v>
      </c>
      <c r="D38" s="187"/>
      <c r="E38" s="188"/>
      <c r="F38" s="157"/>
      <c r="G38" s="157"/>
      <c r="H38" s="157"/>
      <c r="I38" s="157"/>
      <c r="J38" s="157"/>
      <c r="K38" s="157"/>
      <c r="L38" s="157"/>
      <c r="M38" s="157"/>
      <c r="N38" s="156"/>
      <c r="O38" s="156"/>
      <c r="P38" s="156"/>
      <c r="Q38" s="156"/>
      <c r="R38" s="157"/>
      <c r="S38" s="157"/>
      <c r="T38" s="157"/>
      <c r="U38" s="157"/>
      <c r="V38" s="157"/>
      <c r="W38" s="157"/>
      <c r="X38" s="157"/>
      <c r="Y38" s="157"/>
      <c r="Z38" s="147"/>
      <c r="AA38" s="147"/>
      <c r="AB38" s="147"/>
      <c r="AC38" s="147"/>
      <c r="AD38" s="147"/>
      <c r="AE38" s="147"/>
      <c r="AF38" s="147"/>
      <c r="AG38" s="147" t="s">
        <v>222</v>
      </c>
      <c r="AH38" s="147">
        <v>0</v>
      </c>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outlineLevel="3" x14ac:dyDescent="0.2">
      <c r="A39" s="154"/>
      <c r="B39" s="155"/>
      <c r="C39" s="189" t="s">
        <v>326</v>
      </c>
      <c r="D39" s="187"/>
      <c r="E39" s="188">
        <v>255.75</v>
      </c>
      <c r="F39" s="157"/>
      <c r="G39" s="157"/>
      <c r="H39" s="157"/>
      <c r="I39" s="157"/>
      <c r="J39" s="157"/>
      <c r="K39" s="157"/>
      <c r="L39" s="157"/>
      <c r="M39" s="157"/>
      <c r="N39" s="156"/>
      <c r="O39" s="156"/>
      <c r="P39" s="156"/>
      <c r="Q39" s="156"/>
      <c r="R39" s="157"/>
      <c r="S39" s="157"/>
      <c r="T39" s="157"/>
      <c r="U39" s="157"/>
      <c r="V39" s="157"/>
      <c r="W39" s="157"/>
      <c r="X39" s="157"/>
      <c r="Y39" s="157"/>
      <c r="Z39" s="147"/>
      <c r="AA39" s="147"/>
      <c r="AB39" s="147"/>
      <c r="AC39" s="147"/>
      <c r="AD39" s="147"/>
      <c r="AE39" s="147"/>
      <c r="AF39" s="147"/>
      <c r="AG39" s="147" t="s">
        <v>222</v>
      </c>
      <c r="AH39" s="147">
        <v>0</v>
      </c>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outlineLevel="1" x14ac:dyDescent="0.2">
      <c r="A40" s="168">
        <v>10</v>
      </c>
      <c r="B40" s="169" t="s">
        <v>259</v>
      </c>
      <c r="C40" s="182" t="s">
        <v>260</v>
      </c>
      <c r="D40" s="170" t="s">
        <v>218</v>
      </c>
      <c r="E40" s="171">
        <v>77.474999999999994</v>
      </c>
      <c r="F40" s="172"/>
      <c r="G40" s="173">
        <f>ROUND(E40*F40,2)</f>
        <v>0</v>
      </c>
      <c r="H40" s="158"/>
      <c r="I40" s="157">
        <f>ROUND(E40*H40,2)</f>
        <v>0</v>
      </c>
      <c r="J40" s="158"/>
      <c r="K40" s="157">
        <f>ROUND(E40*J40,2)</f>
        <v>0</v>
      </c>
      <c r="L40" s="157">
        <v>21</v>
      </c>
      <c r="M40" s="157">
        <f>G40*(1+L40/100)</f>
        <v>0</v>
      </c>
      <c r="N40" s="156">
        <v>0</v>
      </c>
      <c r="O40" s="156">
        <f>ROUND(E40*N40,2)</f>
        <v>0</v>
      </c>
      <c r="P40" s="156">
        <v>0</v>
      </c>
      <c r="Q40" s="156">
        <f>ROUND(E40*P40,2)</f>
        <v>0</v>
      </c>
      <c r="R40" s="157"/>
      <c r="S40" s="157" t="s">
        <v>167</v>
      </c>
      <c r="T40" s="157" t="s">
        <v>167</v>
      </c>
      <c r="U40" s="157">
        <v>0</v>
      </c>
      <c r="V40" s="157">
        <f>ROUND(E40*U40,2)</f>
        <v>0</v>
      </c>
      <c r="W40" s="157"/>
      <c r="X40" s="157" t="s">
        <v>219</v>
      </c>
      <c r="Y40" s="157" t="s">
        <v>170</v>
      </c>
      <c r="Z40" s="147"/>
      <c r="AA40" s="147"/>
      <c r="AB40" s="147"/>
      <c r="AC40" s="147"/>
      <c r="AD40" s="147"/>
      <c r="AE40" s="147"/>
      <c r="AF40" s="147"/>
      <c r="AG40" s="147" t="s">
        <v>220</v>
      </c>
      <c r="AH40" s="147"/>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row>
    <row r="41" spans="1:60" outlineLevel="2" x14ac:dyDescent="0.2">
      <c r="A41" s="154"/>
      <c r="B41" s="155"/>
      <c r="C41" s="189" t="s">
        <v>221</v>
      </c>
      <c r="D41" s="187"/>
      <c r="E41" s="188"/>
      <c r="F41" s="157"/>
      <c r="G41" s="157"/>
      <c r="H41" s="157"/>
      <c r="I41" s="157"/>
      <c r="J41" s="157"/>
      <c r="K41" s="157"/>
      <c r="L41" s="157"/>
      <c r="M41" s="157"/>
      <c r="N41" s="156"/>
      <c r="O41" s="156"/>
      <c r="P41" s="156"/>
      <c r="Q41" s="156"/>
      <c r="R41" s="157"/>
      <c r="S41" s="157"/>
      <c r="T41" s="157"/>
      <c r="U41" s="157"/>
      <c r="V41" s="157"/>
      <c r="W41" s="157"/>
      <c r="X41" s="157"/>
      <c r="Y41" s="157"/>
      <c r="Z41" s="147"/>
      <c r="AA41" s="147"/>
      <c r="AB41" s="147"/>
      <c r="AC41" s="147"/>
      <c r="AD41" s="147"/>
      <c r="AE41" s="147"/>
      <c r="AF41" s="147"/>
      <c r="AG41" s="147" t="s">
        <v>222</v>
      </c>
      <c r="AH41" s="147">
        <v>0</v>
      </c>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outlineLevel="3" x14ac:dyDescent="0.2">
      <c r="A42" s="154"/>
      <c r="B42" s="155"/>
      <c r="C42" s="189" t="s">
        <v>221</v>
      </c>
      <c r="D42" s="187"/>
      <c r="E42" s="188"/>
      <c r="F42" s="157"/>
      <c r="G42" s="157"/>
      <c r="H42" s="157"/>
      <c r="I42" s="157"/>
      <c r="J42" s="157"/>
      <c r="K42" s="157"/>
      <c r="L42" s="157"/>
      <c r="M42" s="157"/>
      <c r="N42" s="156"/>
      <c r="O42" s="156"/>
      <c r="P42" s="156"/>
      <c r="Q42" s="156"/>
      <c r="R42" s="157"/>
      <c r="S42" s="157"/>
      <c r="T42" s="157"/>
      <c r="U42" s="157"/>
      <c r="V42" s="157"/>
      <c r="W42" s="157"/>
      <c r="X42" s="157"/>
      <c r="Y42" s="157"/>
      <c r="Z42" s="147"/>
      <c r="AA42" s="147"/>
      <c r="AB42" s="147"/>
      <c r="AC42" s="147"/>
      <c r="AD42" s="147"/>
      <c r="AE42" s="147"/>
      <c r="AF42" s="147"/>
      <c r="AG42" s="147" t="s">
        <v>222</v>
      </c>
      <c r="AH42" s="147">
        <v>0</v>
      </c>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outlineLevel="3" x14ac:dyDescent="0.2">
      <c r="A43" s="154"/>
      <c r="B43" s="155"/>
      <c r="C43" s="189" t="s">
        <v>319</v>
      </c>
      <c r="D43" s="187"/>
      <c r="E43" s="188">
        <v>77.474999999999994</v>
      </c>
      <c r="F43" s="157"/>
      <c r="G43" s="157"/>
      <c r="H43" s="157"/>
      <c r="I43" s="157"/>
      <c r="J43" s="157"/>
      <c r="K43" s="157"/>
      <c r="L43" s="157"/>
      <c r="M43" s="157"/>
      <c r="N43" s="156"/>
      <c r="O43" s="156"/>
      <c r="P43" s="156"/>
      <c r="Q43" s="156"/>
      <c r="R43" s="157"/>
      <c r="S43" s="157"/>
      <c r="T43" s="157"/>
      <c r="U43" s="157"/>
      <c r="V43" s="157"/>
      <c r="W43" s="157"/>
      <c r="X43" s="157"/>
      <c r="Y43" s="157"/>
      <c r="Z43" s="147"/>
      <c r="AA43" s="147"/>
      <c r="AB43" s="147"/>
      <c r="AC43" s="147"/>
      <c r="AD43" s="147"/>
      <c r="AE43" s="147"/>
      <c r="AF43" s="147"/>
      <c r="AG43" s="147" t="s">
        <v>222</v>
      </c>
      <c r="AH43" s="147">
        <v>0</v>
      </c>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x14ac:dyDescent="0.2">
      <c r="A44" s="161" t="s">
        <v>162</v>
      </c>
      <c r="B44" s="162" t="s">
        <v>123</v>
      </c>
      <c r="C44" s="181" t="s">
        <v>124</v>
      </c>
      <c r="D44" s="163"/>
      <c r="E44" s="164"/>
      <c r="F44" s="165"/>
      <c r="G44" s="166">
        <f>SUMIF(AG45:AG63,"&lt;&gt;NOR",G45:G63)</f>
        <v>0</v>
      </c>
      <c r="H44" s="160"/>
      <c r="I44" s="160">
        <f>SUM(I45:I63)</f>
        <v>0</v>
      </c>
      <c r="J44" s="160"/>
      <c r="K44" s="160">
        <f>SUM(K45:K63)</f>
        <v>0</v>
      </c>
      <c r="L44" s="160"/>
      <c r="M44" s="160">
        <f>SUM(M45:M63)</f>
        <v>0</v>
      </c>
      <c r="N44" s="159"/>
      <c r="O44" s="159">
        <f>SUM(O45:O63)</f>
        <v>217.5</v>
      </c>
      <c r="P44" s="159"/>
      <c r="Q44" s="159">
        <f>SUM(Q45:Q63)</f>
        <v>0</v>
      </c>
      <c r="R44" s="160"/>
      <c r="S44" s="160"/>
      <c r="T44" s="160"/>
      <c r="U44" s="160"/>
      <c r="V44" s="160">
        <f>SUM(V45:V63)</f>
        <v>267.32000000000005</v>
      </c>
      <c r="W44" s="160"/>
      <c r="X44" s="160"/>
      <c r="Y44" s="160"/>
      <c r="AG44" t="s">
        <v>163</v>
      </c>
    </row>
    <row r="45" spans="1:60" outlineLevel="1" x14ac:dyDescent="0.2">
      <c r="A45" s="168">
        <v>11</v>
      </c>
      <c r="B45" s="169" t="s">
        <v>261</v>
      </c>
      <c r="C45" s="182" t="s">
        <v>262</v>
      </c>
      <c r="D45" s="170" t="s">
        <v>254</v>
      </c>
      <c r="E45" s="171">
        <v>68.2</v>
      </c>
      <c r="F45" s="172"/>
      <c r="G45" s="173">
        <f>ROUND(E45*F45,2)</f>
        <v>0</v>
      </c>
      <c r="H45" s="158"/>
      <c r="I45" s="157">
        <f>ROUND(E45*H45,2)</f>
        <v>0</v>
      </c>
      <c r="J45" s="158"/>
      <c r="K45" s="157">
        <f>ROUND(E45*J45,2)</f>
        <v>0</v>
      </c>
      <c r="L45" s="157">
        <v>21</v>
      </c>
      <c r="M45" s="157">
        <f>G45*(1+L45/100)</f>
        <v>0</v>
      </c>
      <c r="N45" s="156">
        <v>0.11</v>
      </c>
      <c r="O45" s="156">
        <f>ROUND(E45*N45,2)</f>
        <v>7.5</v>
      </c>
      <c r="P45" s="156">
        <v>0</v>
      </c>
      <c r="Q45" s="156">
        <f>ROUND(E45*P45,2)</f>
        <v>0</v>
      </c>
      <c r="R45" s="157"/>
      <c r="S45" s="157" t="s">
        <v>167</v>
      </c>
      <c r="T45" s="157" t="s">
        <v>167</v>
      </c>
      <c r="U45" s="157">
        <v>1.135</v>
      </c>
      <c r="V45" s="157">
        <f>ROUND(E45*U45,2)</f>
        <v>77.41</v>
      </c>
      <c r="W45" s="157"/>
      <c r="X45" s="157" t="s">
        <v>219</v>
      </c>
      <c r="Y45" s="157" t="s">
        <v>170</v>
      </c>
      <c r="Z45" s="147"/>
      <c r="AA45" s="147"/>
      <c r="AB45" s="147"/>
      <c r="AC45" s="147"/>
      <c r="AD45" s="147"/>
      <c r="AE45" s="147"/>
      <c r="AF45" s="147"/>
      <c r="AG45" s="147" t="s">
        <v>220</v>
      </c>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outlineLevel="2" x14ac:dyDescent="0.2">
      <c r="A46" s="154"/>
      <c r="B46" s="155"/>
      <c r="C46" s="189" t="s">
        <v>221</v>
      </c>
      <c r="D46" s="187"/>
      <c r="E46" s="188"/>
      <c r="F46" s="157"/>
      <c r="G46" s="157"/>
      <c r="H46" s="157"/>
      <c r="I46" s="157"/>
      <c r="J46" s="157"/>
      <c r="K46" s="157"/>
      <c r="L46" s="157"/>
      <c r="M46" s="157"/>
      <c r="N46" s="156"/>
      <c r="O46" s="156"/>
      <c r="P46" s="156"/>
      <c r="Q46" s="156"/>
      <c r="R46" s="157"/>
      <c r="S46" s="157"/>
      <c r="T46" s="157"/>
      <c r="U46" s="157"/>
      <c r="V46" s="157"/>
      <c r="W46" s="157"/>
      <c r="X46" s="157"/>
      <c r="Y46" s="157"/>
      <c r="Z46" s="147"/>
      <c r="AA46" s="147"/>
      <c r="AB46" s="147"/>
      <c r="AC46" s="147"/>
      <c r="AD46" s="147"/>
      <c r="AE46" s="147"/>
      <c r="AF46" s="147"/>
      <c r="AG46" s="147" t="s">
        <v>222</v>
      </c>
      <c r="AH46" s="147">
        <v>0</v>
      </c>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row>
    <row r="47" spans="1:60" outlineLevel="3" x14ac:dyDescent="0.2">
      <c r="A47" s="154"/>
      <c r="B47" s="155"/>
      <c r="C47" s="189" t="s">
        <v>327</v>
      </c>
      <c r="D47" s="187"/>
      <c r="E47" s="188">
        <v>68.2</v>
      </c>
      <c r="F47" s="157"/>
      <c r="G47" s="157"/>
      <c r="H47" s="157"/>
      <c r="I47" s="157"/>
      <c r="J47" s="157"/>
      <c r="K47" s="157"/>
      <c r="L47" s="157"/>
      <c r="M47" s="157"/>
      <c r="N47" s="156"/>
      <c r="O47" s="156"/>
      <c r="P47" s="156"/>
      <c r="Q47" s="156"/>
      <c r="R47" s="157"/>
      <c r="S47" s="157"/>
      <c r="T47" s="157"/>
      <c r="U47" s="157"/>
      <c r="V47" s="157"/>
      <c r="W47" s="157"/>
      <c r="X47" s="157"/>
      <c r="Y47" s="157"/>
      <c r="Z47" s="147"/>
      <c r="AA47" s="147"/>
      <c r="AB47" s="147"/>
      <c r="AC47" s="147"/>
      <c r="AD47" s="147"/>
      <c r="AE47" s="147"/>
      <c r="AF47" s="147"/>
      <c r="AG47" s="147" t="s">
        <v>222</v>
      </c>
      <c r="AH47" s="147">
        <v>0</v>
      </c>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1" x14ac:dyDescent="0.2">
      <c r="A48" s="168">
        <v>12</v>
      </c>
      <c r="B48" s="169" t="s">
        <v>266</v>
      </c>
      <c r="C48" s="182" t="s">
        <v>267</v>
      </c>
      <c r="D48" s="170" t="s">
        <v>254</v>
      </c>
      <c r="E48" s="171">
        <v>153.44999999999999</v>
      </c>
      <c r="F48" s="172"/>
      <c r="G48" s="173">
        <f>ROUND(E48*F48,2)</f>
        <v>0</v>
      </c>
      <c r="H48" s="158"/>
      <c r="I48" s="157">
        <f>ROUND(E48*H48,2)</f>
        <v>0</v>
      </c>
      <c r="J48" s="158"/>
      <c r="K48" s="157">
        <f>ROUND(E48*J48,2)</f>
        <v>0</v>
      </c>
      <c r="L48" s="157">
        <v>21</v>
      </c>
      <c r="M48" s="157">
        <f>G48*(1+L48/100)</f>
        <v>0</v>
      </c>
      <c r="N48" s="156">
        <v>0.11</v>
      </c>
      <c r="O48" s="156">
        <f>ROUND(E48*N48,2)</f>
        <v>16.88</v>
      </c>
      <c r="P48" s="156">
        <v>0</v>
      </c>
      <c r="Q48" s="156">
        <f>ROUND(E48*P48,2)</f>
        <v>0</v>
      </c>
      <c r="R48" s="157"/>
      <c r="S48" s="157" t="s">
        <v>167</v>
      </c>
      <c r="T48" s="157" t="s">
        <v>167</v>
      </c>
      <c r="U48" s="157">
        <v>1.1930000000000001</v>
      </c>
      <c r="V48" s="157">
        <f>ROUND(E48*U48,2)</f>
        <v>183.07</v>
      </c>
      <c r="W48" s="157"/>
      <c r="X48" s="157" t="s">
        <v>219</v>
      </c>
      <c r="Y48" s="157" t="s">
        <v>170</v>
      </c>
      <c r="Z48" s="147"/>
      <c r="AA48" s="147"/>
      <c r="AB48" s="147"/>
      <c r="AC48" s="147"/>
      <c r="AD48" s="147"/>
      <c r="AE48" s="147"/>
      <c r="AF48" s="147"/>
      <c r="AG48" s="147" t="s">
        <v>220</v>
      </c>
      <c r="AH48" s="147"/>
      <c r="AI48" s="147"/>
      <c r="AJ48" s="147"/>
      <c r="AK48" s="147"/>
      <c r="AL48" s="147"/>
      <c r="AM48" s="147"/>
      <c r="AN48" s="147"/>
      <c r="AO48" s="147"/>
      <c r="AP48" s="147"/>
      <c r="AQ48" s="147"/>
      <c r="AR48" s="147"/>
      <c r="AS48" s="147"/>
      <c r="AT48" s="147"/>
      <c r="AU48" s="147"/>
      <c r="AV48" s="147"/>
      <c r="AW48" s="147"/>
      <c r="AX48" s="147"/>
      <c r="AY48" s="147"/>
      <c r="AZ48" s="147"/>
      <c r="BA48" s="147"/>
      <c r="BB48" s="147"/>
      <c r="BC48" s="147"/>
      <c r="BD48" s="147"/>
      <c r="BE48" s="147"/>
      <c r="BF48" s="147"/>
      <c r="BG48" s="147"/>
      <c r="BH48" s="147"/>
    </row>
    <row r="49" spans="1:60" outlineLevel="2" x14ac:dyDescent="0.2">
      <c r="A49" s="154"/>
      <c r="B49" s="155"/>
      <c r="C49" s="189" t="s">
        <v>221</v>
      </c>
      <c r="D49" s="187"/>
      <c r="E49" s="188"/>
      <c r="F49" s="157"/>
      <c r="G49" s="157"/>
      <c r="H49" s="157"/>
      <c r="I49" s="157"/>
      <c r="J49" s="157"/>
      <c r="K49" s="157"/>
      <c r="L49" s="157"/>
      <c r="M49" s="157"/>
      <c r="N49" s="156"/>
      <c r="O49" s="156"/>
      <c r="P49" s="156"/>
      <c r="Q49" s="156"/>
      <c r="R49" s="157"/>
      <c r="S49" s="157"/>
      <c r="T49" s="157"/>
      <c r="U49" s="157"/>
      <c r="V49" s="157"/>
      <c r="W49" s="157"/>
      <c r="X49" s="157"/>
      <c r="Y49" s="157"/>
      <c r="Z49" s="147"/>
      <c r="AA49" s="147"/>
      <c r="AB49" s="147"/>
      <c r="AC49" s="147"/>
      <c r="AD49" s="147"/>
      <c r="AE49" s="147"/>
      <c r="AF49" s="147"/>
      <c r="AG49" s="147" t="s">
        <v>222</v>
      </c>
      <c r="AH49" s="147">
        <v>0</v>
      </c>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outlineLevel="3" x14ac:dyDescent="0.2">
      <c r="A50" s="154"/>
      <c r="B50" s="155"/>
      <c r="C50" s="189" t="s">
        <v>328</v>
      </c>
      <c r="D50" s="187"/>
      <c r="E50" s="188">
        <v>153.44999999999999</v>
      </c>
      <c r="F50" s="157"/>
      <c r="G50" s="157"/>
      <c r="H50" s="157"/>
      <c r="I50" s="157"/>
      <c r="J50" s="157"/>
      <c r="K50" s="157"/>
      <c r="L50" s="157"/>
      <c r="M50" s="157"/>
      <c r="N50" s="156"/>
      <c r="O50" s="156"/>
      <c r="P50" s="156"/>
      <c r="Q50" s="156"/>
      <c r="R50" s="157"/>
      <c r="S50" s="157"/>
      <c r="T50" s="157"/>
      <c r="U50" s="157"/>
      <c r="V50" s="157"/>
      <c r="W50" s="157"/>
      <c r="X50" s="157"/>
      <c r="Y50" s="157"/>
      <c r="Z50" s="147"/>
      <c r="AA50" s="147"/>
      <c r="AB50" s="147"/>
      <c r="AC50" s="147"/>
      <c r="AD50" s="147"/>
      <c r="AE50" s="147"/>
      <c r="AF50" s="147"/>
      <c r="AG50" s="147" t="s">
        <v>222</v>
      </c>
      <c r="AH50" s="147">
        <v>0</v>
      </c>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row>
    <row r="51" spans="1:60" ht="22.5" outlineLevel="1" x14ac:dyDescent="0.2">
      <c r="A51" s="168">
        <v>13</v>
      </c>
      <c r="B51" s="169" t="s">
        <v>272</v>
      </c>
      <c r="C51" s="182" t="s">
        <v>273</v>
      </c>
      <c r="D51" s="170" t="s">
        <v>254</v>
      </c>
      <c r="E51" s="171">
        <v>16</v>
      </c>
      <c r="F51" s="172"/>
      <c r="G51" s="173">
        <f>ROUND(E51*F51,2)</f>
        <v>0</v>
      </c>
      <c r="H51" s="158"/>
      <c r="I51" s="157">
        <f>ROUND(E51*H51,2)</f>
        <v>0</v>
      </c>
      <c r="J51" s="158"/>
      <c r="K51" s="157">
        <f>ROUND(E51*J51,2)</f>
        <v>0</v>
      </c>
      <c r="L51" s="157">
        <v>21</v>
      </c>
      <c r="M51" s="157">
        <f>G51*(1+L51/100)</f>
        <v>0</v>
      </c>
      <c r="N51" s="156">
        <v>0.2205</v>
      </c>
      <c r="O51" s="156">
        <f>ROUND(E51*N51,2)</f>
        <v>3.53</v>
      </c>
      <c r="P51" s="156">
        <v>0</v>
      </c>
      <c r="Q51" s="156">
        <f>ROUND(E51*P51,2)</f>
        <v>0</v>
      </c>
      <c r="R51" s="157"/>
      <c r="S51" s="157" t="s">
        <v>202</v>
      </c>
      <c r="T51" s="157" t="s">
        <v>168</v>
      </c>
      <c r="U51" s="157">
        <v>2.3E-2</v>
      </c>
      <c r="V51" s="157">
        <f>ROUND(E51*U51,2)</f>
        <v>0.37</v>
      </c>
      <c r="W51" s="157"/>
      <c r="X51" s="157" t="s">
        <v>219</v>
      </c>
      <c r="Y51" s="157" t="s">
        <v>170</v>
      </c>
      <c r="Z51" s="147"/>
      <c r="AA51" s="147"/>
      <c r="AB51" s="147"/>
      <c r="AC51" s="147"/>
      <c r="AD51" s="147"/>
      <c r="AE51" s="147"/>
      <c r="AF51" s="147"/>
      <c r="AG51" s="147" t="s">
        <v>220</v>
      </c>
      <c r="AH51" s="147"/>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outlineLevel="2" x14ac:dyDescent="0.2">
      <c r="A52" s="154"/>
      <c r="B52" s="155"/>
      <c r="C52" s="189" t="s">
        <v>221</v>
      </c>
      <c r="D52" s="187"/>
      <c r="E52" s="188"/>
      <c r="F52" s="157"/>
      <c r="G52" s="157"/>
      <c r="H52" s="157"/>
      <c r="I52" s="157"/>
      <c r="J52" s="157"/>
      <c r="K52" s="157"/>
      <c r="L52" s="157"/>
      <c r="M52" s="157"/>
      <c r="N52" s="156"/>
      <c r="O52" s="156"/>
      <c r="P52" s="156"/>
      <c r="Q52" s="156"/>
      <c r="R52" s="157"/>
      <c r="S52" s="157"/>
      <c r="T52" s="157"/>
      <c r="U52" s="157"/>
      <c r="V52" s="157"/>
      <c r="W52" s="157"/>
      <c r="X52" s="157"/>
      <c r="Y52" s="157"/>
      <c r="Z52" s="147"/>
      <c r="AA52" s="147"/>
      <c r="AB52" s="147"/>
      <c r="AC52" s="147"/>
      <c r="AD52" s="147"/>
      <c r="AE52" s="147"/>
      <c r="AF52" s="147"/>
      <c r="AG52" s="147" t="s">
        <v>222</v>
      </c>
      <c r="AH52" s="147">
        <v>0</v>
      </c>
      <c r="AI52" s="147"/>
      <c r="AJ52" s="147"/>
      <c r="AK52" s="147"/>
      <c r="AL52" s="147"/>
      <c r="AM52" s="147"/>
      <c r="AN52" s="147"/>
      <c r="AO52" s="147"/>
      <c r="AP52" s="147"/>
      <c r="AQ52" s="147"/>
      <c r="AR52" s="147"/>
      <c r="AS52" s="147"/>
      <c r="AT52" s="147"/>
      <c r="AU52" s="147"/>
      <c r="AV52" s="147"/>
      <c r="AW52" s="147"/>
      <c r="AX52" s="147"/>
      <c r="AY52" s="147"/>
      <c r="AZ52" s="147"/>
      <c r="BA52" s="147"/>
      <c r="BB52" s="147"/>
      <c r="BC52" s="147"/>
      <c r="BD52" s="147"/>
      <c r="BE52" s="147"/>
      <c r="BF52" s="147"/>
      <c r="BG52" s="147"/>
      <c r="BH52" s="147"/>
    </row>
    <row r="53" spans="1:60" outlineLevel="3" x14ac:dyDescent="0.2">
      <c r="A53" s="154"/>
      <c r="B53" s="155"/>
      <c r="C53" s="189" t="s">
        <v>329</v>
      </c>
      <c r="D53" s="187"/>
      <c r="E53" s="188">
        <v>16</v>
      </c>
      <c r="F53" s="157"/>
      <c r="G53" s="157"/>
      <c r="H53" s="157"/>
      <c r="I53" s="157"/>
      <c r="J53" s="157"/>
      <c r="K53" s="157"/>
      <c r="L53" s="157"/>
      <c r="M53" s="157"/>
      <c r="N53" s="156"/>
      <c r="O53" s="156"/>
      <c r="P53" s="156"/>
      <c r="Q53" s="156"/>
      <c r="R53" s="157"/>
      <c r="S53" s="157"/>
      <c r="T53" s="157"/>
      <c r="U53" s="157"/>
      <c r="V53" s="157"/>
      <c r="W53" s="157"/>
      <c r="X53" s="157"/>
      <c r="Y53" s="157"/>
      <c r="Z53" s="147"/>
      <c r="AA53" s="147"/>
      <c r="AB53" s="147"/>
      <c r="AC53" s="147"/>
      <c r="AD53" s="147"/>
      <c r="AE53" s="147"/>
      <c r="AF53" s="147"/>
      <c r="AG53" s="147" t="s">
        <v>222</v>
      </c>
      <c r="AH53" s="147">
        <v>0</v>
      </c>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row>
    <row r="54" spans="1:60" ht="22.5" outlineLevel="1" x14ac:dyDescent="0.2">
      <c r="A54" s="168">
        <v>14</v>
      </c>
      <c r="B54" s="169" t="s">
        <v>275</v>
      </c>
      <c r="C54" s="182" t="s">
        <v>330</v>
      </c>
      <c r="D54" s="170" t="s">
        <v>254</v>
      </c>
      <c r="E54" s="171">
        <v>239.75</v>
      </c>
      <c r="F54" s="172"/>
      <c r="G54" s="173">
        <f>ROUND(E54*F54,2)</f>
        <v>0</v>
      </c>
      <c r="H54" s="158"/>
      <c r="I54" s="157">
        <f>ROUND(E54*H54,2)</f>
        <v>0</v>
      </c>
      <c r="J54" s="158"/>
      <c r="K54" s="157">
        <f>ROUND(E54*J54,2)</f>
        <v>0</v>
      </c>
      <c r="L54" s="157">
        <v>21</v>
      </c>
      <c r="M54" s="157">
        <f>G54*(1+L54/100)</f>
        <v>0</v>
      </c>
      <c r="N54" s="156">
        <v>0.55125000000000002</v>
      </c>
      <c r="O54" s="156">
        <f>ROUND(E54*N54,2)</f>
        <v>132.16</v>
      </c>
      <c r="P54" s="156">
        <v>0</v>
      </c>
      <c r="Q54" s="156">
        <f>ROUND(E54*P54,2)</f>
        <v>0</v>
      </c>
      <c r="R54" s="157"/>
      <c r="S54" s="157" t="s">
        <v>202</v>
      </c>
      <c r="T54" s="157" t="s">
        <v>168</v>
      </c>
      <c r="U54" s="157">
        <v>2.7E-2</v>
      </c>
      <c r="V54" s="157">
        <f>ROUND(E54*U54,2)</f>
        <v>6.47</v>
      </c>
      <c r="W54" s="157"/>
      <c r="X54" s="157" t="s">
        <v>219</v>
      </c>
      <c r="Y54" s="157" t="s">
        <v>170</v>
      </c>
      <c r="Z54" s="147"/>
      <c r="AA54" s="147"/>
      <c r="AB54" s="147"/>
      <c r="AC54" s="147"/>
      <c r="AD54" s="147"/>
      <c r="AE54" s="147"/>
      <c r="AF54" s="147"/>
      <c r="AG54" s="147" t="s">
        <v>220</v>
      </c>
      <c r="AH54" s="147"/>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outlineLevel="2" x14ac:dyDescent="0.2">
      <c r="A55" s="154"/>
      <c r="B55" s="155"/>
      <c r="C55" s="189" t="s">
        <v>221</v>
      </c>
      <c r="D55" s="187"/>
      <c r="E55" s="188"/>
      <c r="F55" s="157"/>
      <c r="G55" s="157"/>
      <c r="H55" s="157"/>
      <c r="I55" s="157"/>
      <c r="J55" s="157"/>
      <c r="K55" s="157"/>
      <c r="L55" s="157"/>
      <c r="M55" s="157"/>
      <c r="N55" s="156"/>
      <c r="O55" s="156"/>
      <c r="P55" s="156"/>
      <c r="Q55" s="156"/>
      <c r="R55" s="157"/>
      <c r="S55" s="157"/>
      <c r="T55" s="157"/>
      <c r="U55" s="157"/>
      <c r="V55" s="157"/>
      <c r="W55" s="157"/>
      <c r="X55" s="157"/>
      <c r="Y55" s="157"/>
      <c r="Z55" s="147"/>
      <c r="AA55" s="147"/>
      <c r="AB55" s="147"/>
      <c r="AC55" s="147"/>
      <c r="AD55" s="147"/>
      <c r="AE55" s="147"/>
      <c r="AF55" s="147"/>
      <c r="AG55" s="147" t="s">
        <v>222</v>
      </c>
      <c r="AH55" s="147">
        <v>0</v>
      </c>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3" x14ac:dyDescent="0.2">
      <c r="A56" s="154"/>
      <c r="B56" s="155"/>
      <c r="C56" s="189" t="s">
        <v>326</v>
      </c>
      <c r="D56" s="187"/>
      <c r="E56" s="188">
        <v>255.75</v>
      </c>
      <c r="F56" s="157"/>
      <c r="G56" s="157"/>
      <c r="H56" s="157"/>
      <c r="I56" s="157"/>
      <c r="J56" s="157"/>
      <c r="K56" s="157"/>
      <c r="L56" s="157"/>
      <c r="M56" s="157"/>
      <c r="N56" s="156"/>
      <c r="O56" s="156"/>
      <c r="P56" s="156"/>
      <c r="Q56" s="156"/>
      <c r="R56" s="157"/>
      <c r="S56" s="157"/>
      <c r="T56" s="157"/>
      <c r="U56" s="157"/>
      <c r="V56" s="157"/>
      <c r="W56" s="157"/>
      <c r="X56" s="157"/>
      <c r="Y56" s="157"/>
      <c r="Z56" s="147"/>
      <c r="AA56" s="147"/>
      <c r="AB56" s="147"/>
      <c r="AC56" s="147"/>
      <c r="AD56" s="147"/>
      <c r="AE56" s="147"/>
      <c r="AF56" s="147"/>
      <c r="AG56" s="147" t="s">
        <v>222</v>
      </c>
      <c r="AH56" s="147">
        <v>0</v>
      </c>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3" x14ac:dyDescent="0.2">
      <c r="A57" s="154"/>
      <c r="B57" s="155"/>
      <c r="C57" s="189" t="s">
        <v>331</v>
      </c>
      <c r="D57" s="187"/>
      <c r="E57" s="188">
        <v>-16</v>
      </c>
      <c r="F57" s="157"/>
      <c r="G57" s="157"/>
      <c r="H57" s="157"/>
      <c r="I57" s="157"/>
      <c r="J57" s="157"/>
      <c r="K57" s="157"/>
      <c r="L57" s="157"/>
      <c r="M57" s="157"/>
      <c r="N57" s="156"/>
      <c r="O57" s="156"/>
      <c r="P57" s="156"/>
      <c r="Q57" s="156"/>
      <c r="R57" s="157"/>
      <c r="S57" s="157"/>
      <c r="T57" s="157"/>
      <c r="U57" s="157"/>
      <c r="V57" s="157"/>
      <c r="W57" s="157"/>
      <c r="X57" s="157"/>
      <c r="Y57" s="157"/>
      <c r="Z57" s="147"/>
      <c r="AA57" s="147"/>
      <c r="AB57" s="147"/>
      <c r="AC57" s="147"/>
      <c r="AD57" s="147"/>
      <c r="AE57" s="147"/>
      <c r="AF57" s="147"/>
      <c r="AG57" s="147" t="s">
        <v>222</v>
      </c>
      <c r="AH57" s="147">
        <v>0</v>
      </c>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outlineLevel="1" x14ac:dyDescent="0.2">
      <c r="A58" s="168">
        <v>15</v>
      </c>
      <c r="B58" s="169" t="s">
        <v>278</v>
      </c>
      <c r="C58" s="182" t="s">
        <v>279</v>
      </c>
      <c r="D58" s="170" t="s">
        <v>254</v>
      </c>
      <c r="E58" s="171">
        <v>168.79499999999999</v>
      </c>
      <c r="F58" s="172"/>
      <c r="G58" s="173">
        <f>ROUND(E58*F58,2)</f>
        <v>0</v>
      </c>
      <c r="H58" s="158"/>
      <c r="I58" s="157">
        <f>ROUND(E58*H58,2)</f>
        <v>0</v>
      </c>
      <c r="J58" s="158"/>
      <c r="K58" s="157">
        <f>ROUND(E58*J58,2)</f>
        <v>0</v>
      </c>
      <c r="L58" s="157">
        <v>21</v>
      </c>
      <c r="M58" s="157">
        <f>G58*(1+L58/100)</f>
        <v>0</v>
      </c>
      <c r="N58" s="156">
        <v>0.11799999999999999</v>
      </c>
      <c r="O58" s="156">
        <f>ROUND(E58*N58,2)</f>
        <v>19.920000000000002</v>
      </c>
      <c r="P58" s="156">
        <v>0</v>
      </c>
      <c r="Q58" s="156">
        <f>ROUND(E58*P58,2)</f>
        <v>0</v>
      </c>
      <c r="R58" s="157" t="s">
        <v>280</v>
      </c>
      <c r="S58" s="157" t="s">
        <v>167</v>
      </c>
      <c r="T58" s="157" t="s">
        <v>167</v>
      </c>
      <c r="U58" s="157">
        <v>0</v>
      </c>
      <c r="V58" s="157">
        <f>ROUND(E58*U58,2)</f>
        <v>0</v>
      </c>
      <c r="W58" s="157"/>
      <c r="X58" s="157" t="s">
        <v>281</v>
      </c>
      <c r="Y58" s="157" t="s">
        <v>170</v>
      </c>
      <c r="Z58" s="147"/>
      <c r="AA58" s="147"/>
      <c r="AB58" s="147"/>
      <c r="AC58" s="147"/>
      <c r="AD58" s="147"/>
      <c r="AE58" s="147"/>
      <c r="AF58" s="147"/>
      <c r="AG58" s="147" t="s">
        <v>282</v>
      </c>
      <c r="AH58" s="147"/>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2" x14ac:dyDescent="0.2">
      <c r="A59" s="154"/>
      <c r="B59" s="155"/>
      <c r="C59" s="189" t="s">
        <v>221</v>
      </c>
      <c r="D59" s="187"/>
      <c r="E59" s="188"/>
      <c r="F59" s="157"/>
      <c r="G59" s="157"/>
      <c r="H59" s="157"/>
      <c r="I59" s="157"/>
      <c r="J59" s="157"/>
      <c r="K59" s="157"/>
      <c r="L59" s="157"/>
      <c r="M59" s="157"/>
      <c r="N59" s="156"/>
      <c r="O59" s="156"/>
      <c r="P59" s="156"/>
      <c r="Q59" s="156"/>
      <c r="R59" s="157"/>
      <c r="S59" s="157"/>
      <c r="T59" s="157"/>
      <c r="U59" s="157"/>
      <c r="V59" s="157"/>
      <c r="W59" s="157"/>
      <c r="X59" s="157"/>
      <c r="Y59" s="157"/>
      <c r="Z59" s="147"/>
      <c r="AA59" s="147"/>
      <c r="AB59" s="147"/>
      <c r="AC59" s="147"/>
      <c r="AD59" s="147"/>
      <c r="AE59" s="147"/>
      <c r="AF59" s="147"/>
      <c r="AG59" s="147" t="s">
        <v>222</v>
      </c>
      <c r="AH59" s="147">
        <v>0</v>
      </c>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outlineLevel="3" x14ac:dyDescent="0.2">
      <c r="A60" s="154"/>
      <c r="B60" s="155"/>
      <c r="C60" s="189" t="s">
        <v>332</v>
      </c>
      <c r="D60" s="187"/>
      <c r="E60" s="188">
        <v>168.79499999999999</v>
      </c>
      <c r="F60" s="157"/>
      <c r="G60" s="157"/>
      <c r="H60" s="157"/>
      <c r="I60" s="157"/>
      <c r="J60" s="157"/>
      <c r="K60" s="157"/>
      <c r="L60" s="157"/>
      <c r="M60" s="157"/>
      <c r="N60" s="156"/>
      <c r="O60" s="156"/>
      <c r="P60" s="156"/>
      <c r="Q60" s="156"/>
      <c r="R60" s="157"/>
      <c r="S60" s="157"/>
      <c r="T60" s="157"/>
      <c r="U60" s="157"/>
      <c r="V60" s="157"/>
      <c r="W60" s="157"/>
      <c r="X60" s="157"/>
      <c r="Y60" s="157"/>
      <c r="Z60" s="147"/>
      <c r="AA60" s="147"/>
      <c r="AB60" s="147"/>
      <c r="AC60" s="147"/>
      <c r="AD60" s="147"/>
      <c r="AE60" s="147"/>
      <c r="AF60" s="147"/>
      <c r="AG60" s="147" t="s">
        <v>222</v>
      </c>
      <c r="AH60" s="147">
        <v>0</v>
      </c>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row>
    <row r="61" spans="1:60" outlineLevel="1" x14ac:dyDescent="0.2">
      <c r="A61" s="168">
        <v>16</v>
      </c>
      <c r="B61" s="169" t="s">
        <v>286</v>
      </c>
      <c r="C61" s="182" t="s">
        <v>287</v>
      </c>
      <c r="D61" s="170" t="s">
        <v>254</v>
      </c>
      <c r="E61" s="171">
        <v>75.02</v>
      </c>
      <c r="F61" s="172"/>
      <c r="G61" s="173">
        <f>ROUND(E61*F61,2)</f>
        <v>0</v>
      </c>
      <c r="H61" s="158"/>
      <c r="I61" s="157">
        <f>ROUND(E61*H61,2)</f>
        <v>0</v>
      </c>
      <c r="J61" s="158"/>
      <c r="K61" s="157">
        <f>ROUND(E61*J61,2)</f>
        <v>0</v>
      </c>
      <c r="L61" s="157">
        <v>21</v>
      </c>
      <c r="M61" s="157">
        <f>G61*(1+L61/100)</f>
        <v>0</v>
      </c>
      <c r="N61" s="156">
        <v>0.5</v>
      </c>
      <c r="O61" s="156">
        <f>ROUND(E61*N61,2)</f>
        <v>37.51</v>
      </c>
      <c r="P61" s="156">
        <v>0</v>
      </c>
      <c r="Q61" s="156">
        <f>ROUND(E61*P61,2)</f>
        <v>0</v>
      </c>
      <c r="R61" s="157"/>
      <c r="S61" s="157" t="s">
        <v>202</v>
      </c>
      <c r="T61" s="157" t="s">
        <v>168</v>
      </c>
      <c r="U61" s="157">
        <v>0</v>
      </c>
      <c r="V61" s="157">
        <f>ROUND(E61*U61,2)</f>
        <v>0</v>
      </c>
      <c r="W61" s="157"/>
      <c r="X61" s="157" t="s">
        <v>281</v>
      </c>
      <c r="Y61" s="157" t="s">
        <v>170</v>
      </c>
      <c r="Z61" s="147"/>
      <c r="AA61" s="147"/>
      <c r="AB61" s="147"/>
      <c r="AC61" s="147"/>
      <c r="AD61" s="147"/>
      <c r="AE61" s="147"/>
      <c r="AF61" s="147"/>
      <c r="AG61" s="147" t="s">
        <v>282</v>
      </c>
      <c r="AH61" s="147"/>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row>
    <row r="62" spans="1:60" outlineLevel="2" x14ac:dyDescent="0.2">
      <c r="A62" s="154"/>
      <c r="B62" s="155"/>
      <c r="C62" s="189" t="s">
        <v>221</v>
      </c>
      <c r="D62" s="187"/>
      <c r="E62" s="188"/>
      <c r="F62" s="157"/>
      <c r="G62" s="157"/>
      <c r="H62" s="157"/>
      <c r="I62" s="157"/>
      <c r="J62" s="157"/>
      <c r="K62" s="157"/>
      <c r="L62" s="157"/>
      <c r="M62" s="157"/>
      <c r="N62" s="156"/>
      <c r="O62" s="156"/>
      <c r="P62" s="156"/>
      <c r="Q62" s="156"/>
      <c r="R62" s="157"/>
      <c r="S62" s="157"/>
      <c r="T62" s="157"/>
      <c r="U62" s="157"/>
      <c r="V62" s="157"/>
      <c r="W62" s="157"/>
      <c r="X62" s="157"/>
      <c r="Y62" s="157"/>
      <c r="Z62" s="147"/>
      <c r="AA62" s="147"/>
      <c r="AB62" s="147"/>
      <c r="AC62" s="147"/>
      <c r="AD62" s="147"/>
      <c r="AE62" s="147"/>
      <c r="AF62" s="147"/>
      <c r="AG62" s="147" t="s">
        <v>222</v>
      </c>
      <c r="AH62" s="147">
        <v>0</v>
      </c>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row>
    <row r="63" spans="1:60" outlineLevel="3" x14ac:dyDescent="0.2">
      <c r="A63" s="154"/>
      <c r="B63" s="155"/>
      <c r="C63" s="189" t="s">
        <v>333</v>
      </c>
      <c r="D63" s="187"/>
      <c r="E63" s="188">
        <v>75.02</v>
      </c>
      <c r="F63" s="157"/>
      <c r="G63" s="157"/>
      <c r="H63" s="157"/>
      <c r="I63" s="157"/>
      <c r="J63" s="157"/>
      <c r="K63" s="157"/>
      <c r="L63" s="157"/>
      <c r="M63" s="157"/>
      <c r="N63" s="156"/>
      <c r="O63" s="156"/>
      <c r="P63" s="156"/>
      <c r="Q63" s="156"/>
      <c r="R63" s="157"/>
      <c r="S63" s="157"/>
      <c r="T63" s="157"/>
      <c r="U63" s="157"/>
      <c r="V63" s="157"/>
      <c r="W63" s="157"/>
      <c r="X63" s="157"/>
      <c r="Y63" s="157"/>
      <c r="Z63" s="147"/>
      <c r="AA63" s="147"/>
      <c r="AB63" s="147"/>
      <c r="AC63" s="147"/>
      <c r="AD63" s="147"/>
      <c r="AE63" s="147"/>
      <c r="AF63" s="147"/>
      <c r="AG63" s="147" t="s">
        <v>222</v>
      </c>
      <c r="AH63" s="147">
        <v>0</v>
      </c>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x14ac:dyDescent="0.2">
      <c r="A64" s="161" t="s">
        <v>162</v>
      </c>
      <c r="B64" s="162" t="s">
        <v>127</v>
      </c>
      <c r="C64" s="181" t="s">
        <v>128</v>
      </c>
      <c r="D64" s="163"/>
      <c r="E64" s="164"/>
      <c r="F64" s="165"/>
      <c r="G64" s="166">
        <f>SUMIF(AG65:AG73,"&lt;&gt;NOR",G65:G73)</f>
        <v>0</v>
      </c>
      <c r="H64" s="160"/>
      <c r="I64" s="160">
        <f>SUM(I65:I73)</f>
        <v>0</v>
      </c>
      <c r="J64" s="160"/>
      <c r="K64" s="160">
        <f>SUM(K65:K73)</f>
        <v>0</v>
      </c>
      <c r="L64" s="160"/>
      <c r="M64" s="160">
        <f>SUM(M65:M73)</f>
        <v>0</v>
      </c>
      <c r="N64" s="159"/>
      <c r="O64" s="159">
        <f>SUM(O65:O73)</f>
        <v>0</v>
      </c>
      <c r="P64" s="159"/>
      <c r="Q64" s="159">
        <f>SUM(Q65:Q73)</f>
        <v>28.13</v>
      </c>
      <c r="R64" s="160"/>
      <c r="S64" s="160"/>
      <c r="T64" s="160"/>
      <c r="U64" s="160"/>
      <c r="V64" s="160">
        <f>SUM(V65:V73)</f>
        <v>612.38</v>
      </c>
      <c r="W64" s="160"/>
      <c r="X64" s="160"/>
      <c r="Y64" s="160"/>
      <c r="AG64" t="s">
        <v>163</v>
      </c>
    </row>
    <row r="65" spans="1:60" outlineLevel="1" x14ac:dyDescent="0.2">
      <c r="A65" s="168">
        <v>17</v>
      </c>
      <c r="B65" s="169" t="s">
        <v>293</v>
      </c>
      <c r="C65" s="182" t="s">
        <v>294</v>
      </c>
      <c r="D65" s="170" t="s">
        <v>254</v>
      </c>
      <c r="E65" s="171">
        <v>255.75</v>
      </c>
      <c r="F65" s="172"/>
      <c r="G65" s="173">
        <f>ROUND(E65*F65,2)</f>
        <v>0</v>
      </c>
      <c r="H65" s="158"/>
      <c r="I65" s="157">
        <f>ROUND(E65*H65,2)</f>
        <v>0</v>
      </c>
      <c r="J65" s="158"/>
      <c r="K65" s="157">
        <f>ROUND(E65*J65,2)</f>
        <v>0</v>
      </c>
      <c r="L65" s="157">
        <v>21</v>
      </c>
      <c r="M65" s="157">
        <f>G65*(1+L65/100)</f>
        <v>0</v>
      </c>
      <c r="N65" s="156">
        <v>0</v>
      </c>
      <c r="O65" s="156">
        <f>ROUND(E65*N65,2)</f>
        <v>0</v>
      </c>
      <c r="P65" s="156">
        <v>0.11</v>
      </c>
      <c r="Q65" s="156">
        <f>ROUND(E65*P65,2)</f>
        <v>28.13</v>
      </c>
      <c r="R65" s="157"/>
      <c r="S65" s="157" t="s">
        <v>167</v>
      </c>
      <c r="T65" s="157" t="s">
        <v>167</v>
      </c>
      <c r="U65" s="157">
        <v>0.21029999999999999</v>
      </c>
      <c r="V65" s="157">
        <f>ROUND(E65*U65,2)</f>
        <v>53.78</v>
      </c>
      <c r="W65" s="157"/>
      <c r="X65" s="157" t="s">
        <v>219</v>
      </c>
      <c r="Y65" s="157" t="s">
        <v>170</v>
      </c>
      <c r="Z65" s="147"/>
      <c r="AA65" s="147"/>
      <c r="AB65" s="147"/>
      <c r="AC65" s="147"/>
      <c r="AD65" s="147"/>
      <c r="AE65" s="147"/>
      <c r="AF65" s="147"/>
      <c r="AG65" s="147" t="s">
        <v>220</v>
      </c>
      <c r="AH65" s="147"/>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row>
    <row r="66" spans="1:60" outlineLevel="2" x14ac:dyDescent="0.2">
      <c r="A66" s="154"/>
      <c r="B66" s="155"/>
      <c r="C66" s="189" t="s">
        <v>221</v>
      </c>
      <c r="D66" s="187"/>
      <c r="E66" s="188"/>
      <c r="F66" s="157"/>
      <c r="G66" s="157"/>
      <c r="H66" s="157"/>
      <c r="I66" s="157"/>
      <c r="J66" s="157"/>
      <c r="K66" s="157"/>
      <c r="L66" s="157"/>
      <c r="M66" s="157"/>
      <c r="N66" s="156"/>
      <c r="O66" s="156"/>
      <c r="P66" s="156"/>
      <c r="Q66" s="156"/>
      <c r="R66" s="157"/>
      <c r="S66" s="157"/>
      <c r="T66" s="157"/>
      <c r="U66" s="157"/>
      <c r="V66" s="157"/>
      <c r="W66" s="157"/>
      <c r="X66" s="157"/>
      <c r="Y66" s="157"/>
      <c r="Z66" s="147"/>
      <c r="AA66" s="147"/>
      <c r="AB66" s="147"/>
      <c r="AC66" s="147"/>
      <c r="AD66" s="147"/>
      <c r="AE66" s="147"/>
      <c r="AF66" s="147"/>
      <c r="AG66" s="147" t="s">
        <v>222</v>
      </c>
      <c r="AH66" s="147">
        <v>0</v>
      </c>
      <c r="AI66" s="147"/>
      <c r="AJ66" s="147"/>
      <c r="AK66" s="147"/>
      <c r="AL66" s="147"/>
      <c r="AM66" s="147"/>
      <c r="AN66" s="147"/>
      <c r="AO66" s="147"/>
      <c r="AP66" s="147"/>
      <c r="AQ66" s="147"/>
      <c r="AR66" s="147"/>
      <c r="AS66" s="147"/>
      <c r="AT66" s="147"/>
      <c r="AU66" s="147"/>
      <c r="AV66" s="147"/>
      <c r="AW66" s="147"/>
      <c r="AX66" s="147"/>
      <c r="AY66" s="147"/>
      <c r="AZ66" s="147"/>
      <c r="BA66" s="147"/>
      <c r="BB66" s="147"/>
      <c r="BC66" s="147"/>
      <c r="BD66" s="147"/>
      <c r="BE66" s="147"/>
      <c r="BF66" s="147"/>
      <c r="BG66" s="147"/>
      <c r="BH66" s="147"/>
    </row>
    <row r="67" spans="1:60" outlineLevel="3" x14ac:dyDescent="0.2">
      <c r="A67" s="154"/>
      <c r="B67" s="155"/>
      <c r="C67" s="189" t="s">
        <v>326</v>
      </c>
      <c r="D67" s="187"/>
      <c r="E67" s="188">
        <v>255.75</v>
      </c>
      <c r="F67" s="157"/>
      <c r="G67" s="157"/>
      <c r="H67" s="157"/>
      <c r="I67" s="157"/>
      <c r="J67" s="157"/>
      <c r="K67" s="157"/>
      <c r="L67" s="157"/>
      <c r="M67" s="157"/>
      <c r="N67" s="156"/>
      <c r="O67" s="156"/>
      <c r="P67" s="156"/>
      <c r="Q67" s="156"/>
      <c r="R67" s="157"/>
      <c r="S67" s="157"/>
      <c r="T67" s="157"/>
      <c r="U67" s="157"/>
      <c r="V67" s="157"/>
      <c r="W67" s="157"/>
      <c r="X67" s="157"/>
      <c r="Y67" s="157"/>
      <c r="Z67" s="147"/>
      <c r="AA67" s="147"/>
      <c r="AB67" s="147"/>
      <c r="AC67" s="147"/>
      <c r="AD67" s="147"/>
      <c r="AE67" s="147"/>
      <c r="AF67" s="147"/>
      <c r="AG67" s="147" t="s">
        <v>222</v>
      </c>
      <c r="AH67" s="147">
        <v>0</v>
      </c>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row>
    <row r="68" spans="1:60" outlineLevel="1" x14ac:dyDescent="0.2">
      <c r="A68" s="168">
        <v>18</v>
      </c>
      <c r="B68" s="169" t="s">
        <v>295</v>
      </c>
      <c r="C68" s="182" t="s">
        <v>296</v>
      </c>
      <c r="D68" s="170" t="s">
        <v>297</v>
      </c>
      <c r="E68" s="171">
        <v>28.1325</v>
      </c>
      <c r="F68" s="172"/>
      <c r="G68" s="173">
        <f>ROUND(E68*F68,2)</f>
        <v>0</v>
      </c>
      <c r="H68" s="158"/>
      <c r="I68" s="157">
        <f>ROUND(E68*H68,2)</f>
        <v>0</v>
      </c>
      <c r="J68" s="158"/>
      <c r="K68" s="157">
        <f>ROUND(E68*J68,2)</f>
        <v>0</v>
      </c>
      <c r="L68" s="157">
        <v>21</v>
      </c>
      <c r="M68" s="157">
        <f>G68*(1+L68/100)</f>
        <v>0</v>
      </c>
      <c r="N68" s="156">
        <v>0</v>
      </c>
      <c r="O68" s="156">
        <f>ROUND(E68*N68,2)</f>
        <v>0</v>
      </c>
      <c r="P68" s="156">
        <v>0</v>
      </c>
      <c r="Q68" s="156">
        <f>ROUND(E68*P68,2)</f>
        <v>0</v>
      </c>
      <c r="R68" s="157"/>
      <c r="S68" s="157" t="s">
        <v>167</v>
      </c>
      <c r="T68" s="157" t="s">
        <v>167</v>
      </c>
      <c r="U68" s="157">
        <v>3.92</v>
      </c>
      <c r="V68" s="157">
        <f>ROUND(E68*U68,2)</f>
        <v>110.28</v>
      </c>
      <c r="W68" s="157"/>
      <c r="X68" s="157" t="s">
        <v>298</v>
      </c>
      <c r="Y68" s="157" t="s">
        <v>170</v>
      </c>
      <c r="Z68" s="147"/>
      <c r="AA68" s="147"/>
      <c r="AB68" s="147"/>
      <c r="AC68" s="147"/>
      <c r="AD68" s="147"/>
      <c r="AE68" s="147"/>
      <c r="AF68" s="147"/>
      <c r="AG68" s="147" t="s">
        <v>299</v>
      </c>
      <c r="AH68" s="147"/>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outlineLevel="2" x14ac:dyDescent="0.2">
      <c r="A69" s="154"/>
      <c r="B69" s="155"/>
      <c r="C69" s="256" t="s">
        <v>300</v>
      </c>
      <c r="D69" s="257"/>
      <c r="E69" s="257"/>
      <c r="F69" s="257"/>
      <c r="G69" s="257"/>
      <c r="H69" s="157"/>
      <c r="I69" s="157"/>
      <c r="J69" s="157"/>
      <c r="K69" s="157"/>
      <c r="L69" s="157"/>
      <c r="M69" s="157"/>
      <c r="N69" s="156"/>
      <c r="O69" s="156"/>
      <c r="P69" s="156"/>
      <c r="Q69" s="156"/>
      <c r="R69" s="157"/>
      <c r="S69" s="157"/>
      <c r="T69" s="157"/>
      <c r="U69" s="157"/>
      <c r="V69" s="157"/>
      <c r="W69" s="157"/>
      <c r="X69" s="157"/>
      <c r="Y69" s="157"/>
      <c r="Z69" s="147"/>
      <c r="AA69" s="147"/>
      <c r="AB69" s="147"/>
      <c r="AC69" s="147"/>
      <c r="AD69" s="147"/>
      <c r="AE69" s="147"/>
      <c r="AF69" s="147"/>
      <c r="AG69" s="147" t="s">
        <v>173</v>
      </c>
      <c r="AH69" s="147"/>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outlineLevel="1" x14ac:dyDescent="0.2">
      <c r="A70" s="175">
        <v>19</v>
      </c>
      <c r="B70" s="176" t="s">
        <v>301</v>
      </c>
      <c r="C70" s="183" t="s">
        <v>302</v>
      </c>
      <c r="D70" s="177" t="s">
        <v>297</v>
      </c>
      <c r="E70" s="178">
        <v>393.85500000000002</v>
      </c>
      <c r="F70" s="179"/>
      <c r="G70" s="180">
        <f>ROUND(E70*F70,2)</f>
        <v>0</v>
      </c>
      <c r="H70" s="158"/>
      <c r="I70" s="157">
        <f>ROUND(E70*H70,2)</f>
        <v>0</v>
      </c>
      <c r="J70" s="158"/>
      <c r="K70" s="157">
        <f>ROUND(E70*J70,2)</f>
        <v>0</v>
      </c>
      <c r="L70" s="157">
        <v>21</v>
      </c>
      <c r="M70" s="157">
        <f>G70*(1+L70/100)</f>
        <v>0</v>
      </c>
      <c r="N70" s="156">
        <v>0</v>
      </c>
      <c r="O70" s="156">
        <f>ROUND(E70*N70,2)</f>
        <v>0</v>
      </c>
      <c r="P70" s="156">
        <v>0</v>
      </c>
      <c r="Q70" s="156">
        <f>ROUND(E70*P70,2)</f>
        <v>0</v>
      </c>
      <c r="R70" s="157"/>
      <c r="S70" s="157" t="s">
        <v>167</v>
      </c>
      <c r="T70" s="157" t="s">
        <v>167</v>
      </c>
      <c r="U70" s="157">
        <v>0</v>
      </c>
      <c r="V70" s="157">
        <f>ROUND(E70*U70,2)</f>
        <v>0</v>
      </c>
      <c r="W70" s="157"/>
      <c r="X70" s="157" t="s">
        <v>298</v>
      </c>
      <c r="Y70" s="157" t="s">
        <v>170</v>
      </c>
      <c r="Z70" s="147"/>
      <c r="AA70" s="147"/>
      <c r="AB70" s="147"/>
      <c r="AC70" s="147"/>
      <c r="AD70" s="147"/>
      <c r="AE70" s="147"/>
      <c r="AF70" s="147"/>
      <c r="AG70" s="147" t="s">
        <v>299</v>
      </c>
      <c r="AH70" s="147"/>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1" x14ac:dyDescent="0.2">
      <c r="A71" s="175">
        <v>20</v>
      </c>
      <c r="B71" s="176" t="s">
        <v>303</v>
      </c>
      <c r="C71" s="183" t="s">
        <v>304</v>
      </c>
      <c r="D71" s="177" t="s">
        <v>297</v>
      </c>
      <c r="E71" s="178">
        <v>28.1325</v>
      </c>
      <c r="F71" s="179"/>
      <c r="G71" s="180">
        <f>ROUND(E71*F71,2)</f>
        <v>0</v>
      </c>
      <c r="H71" s="158"/>
      <c r="I71" s="157">
        <f>ROUND(E71*H71,2)</f>
        <v>0</v>
      </c>
      <c r="J71" s="158"/>
      <c r="K71" s="157">
        <f>ROUND(E71*J71,2)</f>
        <v>0</v>
      </c>
      <c r="L71" s="157">
        <v>21</v>
      </c>
      <c r="M71" s="157">
        <f>G71*(1+L71/100)</f>
        <v>0</v>
      </c>
      <c r="N71" s="156">
        <v>0</v>
      </c>
      <c r="O71" s="156">
        <f>ROUND(E71*N71,2)</f>
        <v>0</v>
      </c>
      <c r="P71" s="156">
        <v>0</v>
      </c>
      <c r="Q71" s="156">
        <f>ROUND(E71*P71,2)</f>
        <v>0</v>
      </c>
      <c r="R71" s="157"/>
      <c r="S71" s="157" t="s">
        <v>167</v>
      </c>
      <c r="T71" s="157" t="s">
        <v>167</v>
      </c>
      <c r="U71" s="157">
        <v>7.5359999999999996</v>
      </c>
      <c r="V71" s="157">
        <f>ROUND(E71*U71,2)</f>
        <v>212.01</v>
      </c>
      <c r="W71" s="157"/>
      <c r="X71" s="157" t="s">
        <v>298</v>
      </c>
      <c r="Y71" s="157" t="s">
        <v>170</v>
      </c>
      <c r="Z71" s="147"/>
      <c r="AA71" s="147"/>
      <c r="AB71" s="147"/>
      <c r="AC71" s="147"/>
      <c r="AD71" s="147"/>
      <c r="AE71" s="147"/>
      <c r="AF71" s="147"/>
      <c r="AG71" s="147" t="s">
        <v>299</v>
      </c>
      <c r="AH71" s="147"/>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row>
    <row r="72" spans="1:60" outlineLevel="1" x14ac:dyDescent="0.2">
      <c r="A72" s="175">
        <v>21</v>
      </c>
      <c r="B72" s="176" t="s">
        <v>305</v>
      </c>
      <c r="C72" s="183" t="s">
        <v>306</v>
      </c>
      <c r="D72" s="177" t="s">
        <v>297</v>
      </c>
      <c r="E72" s="178">
        <v>281.32499999999999</v>
      </c>
      <c r="F72" s="179"/>
      <c r="G72" s="180">
        <f>ROUND(E72*F72,2)</f>
        <v>0</v>
      </c>
      <c r="H72" s="158"/>
      <c r="I72" s="157">
        <f>ROUND(E72*H72,2)</f>
        <v>0</v>
      </c>
      <c r="J72" s="158"/>
      <c r="K72" s="157">
        <f>ROUND(E72*J72,2)</f>
        <v>0</v>
      </c>
      <c r="L72" s="157">
        <v>21</v>
      </c>
      <c r="M72" s="157">
        <f>G72*(1+L72/100)</f>
        <v>0</v>
      </c>
      <c r="N72" s="156">
        <v>0</v>
      </c>
      <c r="O72" s="156">
        <f>ROUND(E72*N72,2)</f>
        <v>0</v>
      </c>
      <c r="P72" s="156">
        <v>0</v>
      </c>
      <c r="Q72" s="156">
        <f>ROUND(E72*P72,2)</f>
        <v>0</v>
      </c>
      <c r="R72" s="157"/>
      <c r="S72" s="157" t="s">
        <v>167</v>
      </c>
      <c r="T72" s="157" t="s">
        <v>167</v>
      </c>
      <c r="U72" s="157">
        <v>0.84</v>
      </c>
      <c r="V72" s="157">
        <f>ROUND(E72*U72,2)</f>
        <v>236.31</v>
      </c>
      <c r="W72" s="157"/>
      <c r="X72" s="157" t="s">
        <v>298</v>
      </c>
      <c r="Y72" s="157" t="s">
        <v>170</v>
      </c>
      <c r="Z72" s="147"/>
      <c r="AA72" s="147"/>
      <c r="AB72" s="147"/>
      <c r="AC72" s="147"/>
      <c r="AD72" s="147"/>
      <c r="AE72" s="147"/>
      <c r="AF72" s="147"/>
      <c r="AG72" s="147" t="s">
        <v>299</v>
      </c>
      <c r="AH72" s="147"/>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outlineLevel="1" x14ac:dyDescent="0.2">
      <c r="A73" s="175">
        <v>22</v>
      </c>
      <c r="B73" s="176" t="s">
        <v>307</v>
      </c>
      <c r="C73" s="183" t="s">
        <v>308</v>
      </c>
      <c r="D73" s="177" t="s">
        <v>297</v>
      </c>
      <c r="E73" s="178">
        <v>28.1325</v>
      </c>
      <c r="F73" s="179"/>
      <c r="G73" s="180">
        <f>ROUND(E73*F73,2)</f>
        <v>0</v>
      </c>
      <c r="H73" s="158"/>
      <c r="I73" s="157">
        <f>ROUND(E73*H73,2)</f>
        <v>0</v>
      </c>
      <c r="J73" s="158"/>
      <c r="K73" s="157">
        <f>ROUND(E73*J73,2)</f>
        <v>0</v>
      </c>
      <c r="L73" s="157">
        <v>21</v>
      </c>
      <c r="M73" s="157">
        <f>G73*(1+L73/100)</f>
        <v>0</v>
      </c>
      <c r="N73" s="156">
        <v>0</v>
      </c>
      <c r="O73" s="156">
        <f>ROUND(E73*N73,2)</f>
        <v>0</v>
      </c>
      <c r="P73" s="156">
        <v>0</v>
      </c>
      <c r="Q73" s="156">
        <f>ROUND(E73*P73,2)</f>
        <v>0</v>
      </c>
      <c r="R73" s="157"/>
      <c r="S73" s="157" t="s">
        <v>167</v>
      </c>
      <c r="T73" s="157" t="s">
        <v>167</v>
      </c>
      <c r="U73" s="157">
        <v>0</v>
      </c>
      <c r="V73" s="157">
        <f>ROUND(E73*U73,2)</f>
        <v>0</v>
      </c>
      <c r="W73" s="157"/>
      <c r="X73" s="157" t="s">
        <v>298</v>
      </c>
      <c r="Y73" s="157" t="s">
        <v>170</v>
      </c>
      <c r="Z73" s="147"/>
      <c r="AA73" s="147"/>
      <c r="AB73" s="147"/>
      <c r="AC73" s="147"/>
      <c r="AD73" s="147"/>
      <c r="AE73" s="147"/>
      <c r="AF73" s="147"/>
      <c r="AG73" s="147" t="s">
        <v>299</v>
      </c>
      <c r="AH73" s="147"/>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row>
    <row r="74" spans="1:60" x14ac:dyDescent="0.2">
      <c r="A74" s="161" t="s">
        <v>162</v>
      </c>
      <c r="B74" s="162" t="s">
        <v>129</v>
      </c>
      <c r="C74" s="181" t="s">
        <v>130</v>
      </c>
      <c r="D74" s="163"/>
      <c r="E74" s="164"/>
      <c r="F74" s="165"/>
      <c r="G74" s="166">
        <f>SUMIF(AG75:AG76,"&lt;&gt;NOR",G75:G76)</f>
        <v>0</v>
      </c>
      <c r="H74" s="160"/>
      <c r="I74" s="160">
        <f>SUM(I75:I76)</f>
        <v>0</v>
      </c>
      <c r="J74" s="160"/>
      <c r="K74" s="160">
        <f>SUM(K75:K76)</f>
        <v>0</v>
      </c>
      <c r="L74" s="160"/>
      <c r="M74" s="160">
        <f>SUM(M75:M76)</f>
        <v>0</v>
      </c>
      <c r="N74" s="159"/>
      <c r="O74" s="159">
        <f>SUM(O75:O76)</f>
        <v>0</v>
      </c>
      <c r="P74" s="159"/>
      <c r="Q74" s="159">
        <f>SUM(Q75:Q76)</f>
        <v>0</v>
      </c>
      <c r="R74" s="160"/>
      <c r="S74" s="160"/>
      <c r="T74" s="160"/>
      <c r="U74" s="160"/>
      <c r="V74" s="160">
        <f>SUM(V75:V76)</f>
        <v>84.82</v>
      </c>
      <c r="W74" s="160"/>
      <c r="X74" s="160"/>
      <c r="Y74" s="160"/>
      <c r="AG74" t="s">
        <v>163</v>
      </c>
    </row>
    <row r="75" spans="1:60" outlineLevel="1" x14ac:dyDescent="0.2">
      <c r="A75" s="175">
        <v>23</v>
      </c>
      <c r="B75" s="176" t="s">
        <v>309</v>
      </c>
      <c r="C75" s="183" t="s">
        <v>310</v>
      </c>
      <c r="D75" s="177" t="s">
        <v>297</v>
      </c>
      <c r="E75" s="178">
        <v>217.49950000000001</v>
      </c>
      <c r="F75" s="179"/>
      <c r="G75" s="180">
        <f>ROUND(E75*F75,2)</f>
        <v>0</v>
      </c>
      <c r="H75" s="158"/>
      <c r="I75" s="157">
        <f>ROUND(E75*H75,2)</f>
        <v>0</v>
      </c>
      <c r="J75" s="158"/>
      <c r="K75" s="157">
        <f>ROUND(E75*J75,2)</f>
        <v>0</v>
      </c>
      <c r="L75" s="157">
        <v>21</v>
      </c>
      <c r="M75" s="157">
        <f>G75*(1+L75/100)</f>
        <v>0</v>
      </c>
      <c r="N75" s="156">
        <v>0</v>
      </c>
      <c r="O75" s="156">
        <f>ROUND(E75*N75,2)</f>
        <v>0</v>
      </c>
      <c r="P75" s="156">
        <v>0</v>
      </c>
      <c r="Q75" s="156">
        <f>ROUND(E75*P75,2)</f>
        <v>0</v>
      </c>
      <c r="R75" s="157"/>
      <c r="S75" s="157" t="s">
        <v>167</v>
      </c>
      <c r="T75" s="157" t="s">
        <v>167</v>
      </c>
      <c r="U75" s="157">
        <v>0.39</v>
      </c>
      <c r="V75" s="157">
        <f>ROUND(E75*U75,2)</f>
        <v>84.82</v>
      </c>
      <c r="W75" s="157"/>
      <c r="X75" s="157" t="s">
        <v>311</v>
      </c>
      <c r="Y75" s="157" t="s">
        <v>170</v>
      </c>
      <c r="Z75" s="147"/>
      <c r="AA75" s="147"/>
      <c r="AB75" s="147"/>
      <c r="AC75" s="147"/>
      <c r="AD75" s="147"/>
      <c r="AE75" s="147"/>
      <c r="AF75" s="147"/>
      <c r="AG75" s="147" t="s">
        <v>312</v>
      </c>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row>
    <row r="76" spans="1:60" ht="33.75" outlineLevel="1" x14ac:dyDescent="0.2">
      <c r="A76" s="168">
        <v>24</v>
      </c>
      <c r="B76" s="169" t="s">
        <v>313</v>
      </c>
      <c r="C76" s="182" t="s">
        <v>314</v>
      </c>
      <c r="D76" s="170" t="s">
        <v>297</v>
      </c>
      <c r="E76" s="171">
        <v>217.49950000000001</v>
      </c>
      <c r="F76" s="172"/>
      <c r="G76" s="173">
        <f>ROUND(E76*F76,2)</f>
        <v>0</v>
      </c>
      <c r="H76" s="158"/>
      <c r="I76" s="157">
        <f>ROUND(E76*H76,2)</f>
        <v>0</v>
      </c>
      <c r="J76" s="158"/>
      <c r="K76" s="157">
        <f>ROUND(E76*J76,2)</f>
        <v>0</v>
      </c>
      <c r="L76" s="157">
        <v>21</v>
      </c>
      <c r="M76" s="157">
        <f>G76*(1+L76/100)</f>
        <v>0</v>
      </c>
      <c r="N76" s="156">
        <v>0</v>
      </c>
      <c r="O76" s="156">
        <f>ROUND(E76*N76,2)</f>
        <v>0</v>
      </c>
      <c r="P76" s="156">
        <v>0</v>
      </c>
      <c r="Q76" s="156">
        <f>ROUND(E76*P76,2)</f>
        <v>0</v>
      </c>
      <c r="R76" s="157"/>
      <c r="S76" s="157" t="s">
        <v>202</v>
      </c>
      <c r="T76" s="157" t="s">
        <v>168</v>
      </c>
      <c r="U76" s="157">
        <v>0</v>
      </c>
      <c r="V76" s="157">
        <f>ROUND(E76*U76,2)</f>
        <v>0</v>
      </c>
      <c r="W76" s="157"/>
      <c r="X76" s="157" t="s">
        <v>311</v>
      </c>
      <c r="Y76" s="157" t="s">
        <v>170</v>
      </c>
      <c r="Z76" s="147"/>
      <c r="AA76" s="147"/>
      <c r="AB76" s="147"/>
      <c r="AC76" s="147"/>
      <c r="AD76" s="147"/>
      <c r="AE76" s="147"/>
      <c r="AF76" s="147"/>
      <c r="AG76" s="147" t="s">
        <v>312</v>
      </c>
      <c r="AH76" s="147"/>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x14ac:dyDescent="0.2">
      <c r="A77" s="3"/>
      <c r="B77" s="4"/>
      <c r="C77" s="184"/>
      <c r="D77" s="6"/>
      <c r="E77" s="3"/>
      <c r="F77" s="3"/>
      <c r="G77" s="3"/>
      <c r="H77" s="3"/>
      <c r="I77" s="3"/>
      <c r="J77" s="3"/>
      <c r="K77" s="3"/>
      <c r="L77" s="3"/>
      <c r="M77" s="3"/>
      <c r="N77" s="3"/>
      <c r="O77" s="3"/>
      <c r="P77" s="3"/>
      <c r="Q77" s="3"/>
      <c r="R77" s="3"/>
      <c r="S77" s="3"/>
      <c r="T77" s="3"/>
      <c r="U77" s="3"/>
      <c r="V77" s="3"/>
      <c r="W77" s="3"/>
      <c r="X77" s="3"/>
      <c r="Y77" s="3"/>
      <c r="AE77">
        <v>15</v>
      </c>
      <c r="AF77">
        <v>21</v>
      </c>
      <c r="AG77" t="s">
        <v>148</v>
      </c>
    </row>
    <row r="78" spans="1:60" x14ac:dyDescent="0.2">
      <c r="A78" s="150"/>
      <c r="B78" s="151" t="s">
        <v>31</v>
      </c>
      <c r="C78" s="185"/>
      <c r="D78" s="152"/>
      <c r="E78" s="153"/>
      <c r="F78" s="153"/>
      <c r="G78" s="167">
        <f>G8+G44+G64+G74</f>
        <v>0</v>
      </c>
      <c r="H78" s="3"/>
      <c r="I78" s="3"/>
      <c r="J78" s="3"/>
      <c r="K78" s="3"/>
      <c r="L78" s="3"/>
      <c r="M78" s="3"/>
      <c r="N78" s="3"/>
      <c r="O78" s="3"/>
      <c r="P78" s="3"/>
      <c r="Q78" s="3"/>
      <c r="R78" s="3"/>
      <c r="S78" s="3"/>
      <c r="T78" s="3"/>
      <c r="U78" s="3"/>
      <c r="V78" s="3"/>
      <c r="W78" s="3"/>
      <c r="X78" s="3"/>
      <c r="Y78" s="3"/>
      <c r="AE78">
        <f>SUMIF(L7:L76,AE77,G7:G76)</f>
        <v>0</v>
      </c>
      <c r="AF78">
        <f>SUMIF(L7:L76,AF77,G7:G76)</f>
        <v>0</v>
      </c>
      <c r="AG78" t="s">
        <v>211</v>
      </c>
    </row>
    <row r="79" spans="1:60" x14ac:dyDescent="0.2">
      <c r="A79" s="3"/>
      <c r="B79" s="4"/>
      <c r="C79" s="184"/>
      <c r="D79" s="6"/>
      <c r="E79" s="3"/>
      <c r="F79" s="3"/>
      <c r="G79" s="3"/>
      <c r="H79" s="3"/>
      <c r="I79" s="3"/>
      <c r="J79" s="3"/>
      <c r="K79" s="3"/>
      <c r="L79" s="3"/>
      <c r="M79" s="3"/>
      <c r="N79" s="3"/>
      <c r="O79" s="3"/>
      <c r="P79" s="3"/>
      <c r="Q79" s="3"/>
      <c r="R79" s="3"/>
      <c r="S79" s="3"/>
      <c r="T79" s="3"/>
      <c r="U79" s="3"/>
      <c r="V79" s="3"/>
      <c r="W79" s="3"/>
      <c r="X79" s="3"/>
      <c r="Y79" s="3"/>
    </row>
    <row r="80" spans="1:60" x14ac:dyDescent="0.2">
      <c r="A80" s="3"/>
      <c r="B80" s="4"/>
      <c r="C80" s="184"/>
      <c r="D80" s="6"/>
      <c r="E80" s="3"/>
      <c r="F80" s="3"/>
      <c r="G80" s="3"/>
      <c r="H80" s="3"/>
      <c r="I80" s="3"/>
      <c r="J80" s="3"/>
      <c r="K80" s="3"/>
      <c r="L80" s="3"/>
      <c r="M80" s="3"/>
      <c r="N80" s="3"/>
      <c r="O80" s="3"/>
      <c r="P80" s="3"/>
      <c r="Q80" s="3"/>
      <c r="R80" s="3"/>
      <c r="S80" s="3"/>
      <c r="T80" s="3"/>
      <c r="U80" s="3"/>
      <c r="V80" s="3"/>
      <c r="W80" s="3"/>
      <c r="X80" s="3"/>
      <c r="Y80" s="3"/>
    </row>
    <row r="81" spans="1:33" x14ac:dyDescent="0.2">
      <c r="A81" s="254" t="s">
        <v>212</v>
      </c>
      <c r="B81" s="254"/>
      <c r="C81" s="255"/>
      <c r="D81" s="6"/>
      <c r="E81" s="3"/>
      <c r="F81" s="3"/>
      <c r="G81" s="3"/>
      <c r="H81" s="3"/>
      <c r="I81" s="3"/>
      <c r="J81" s="3"/>
      <c r="K81" s="3"/>
      <c r="L81" s="3"/>
      <c r="M81" s="3"/>
      <c r="N81" s="3"/>
      <c r="O81" s="3"/>
      <c r="P81" s="3"/>
      <c r="Q81" s="3"/>
      <c r="R81" s="3"/>
      <c r="S81" s="3"/>
      <c r="T81" s="3"/>
      <c r="U81" s="3"/>
      <c r="V81" s="3"/>
      <c r="W81" s="3"/>
      <c r="X81" s="3"/>
      <c r="Y81" s="3"/>
    </row>
    <row r="82" spans="1:33" x14ac:dyDescent="0.2">
      <c r="A82" s="260"/>
      <c r="B82" s="261"/>
      <c r="C82" s="262"/>
      <c r="D82" s="261"/>
      <c r="E82" s="261"/>
      <c r="F82" s="261"/>
      <c r="G82" s="263"/>
      <c r="H82" s="3"/>
      <c r="I82" s="3"/>
      <c r="J82" s="3"/>
      <c r="K82" s="3"/>
      <c r="L82" s="3"/>
      <c r="M82" s="3"/>
      <c r="N82" s="3"/>
      <c r="O82" s="3"/>
      <c r="P82" s="3"/>
      <c r="Q82" s="3"/>
      <c r="R82" s="3"/>
      <c r="S82" s="3"/>
      <c r="T82" s="3"/>
      <c r="U82" s="3"/>
      <c r="V82" s="3"/>
      <c r="W82" s="3"/>
      <c r="X82" s="3"/>
      <c r="Y82" s="3"/>
      <c r="AG82" t="s">
        <v>213</v>
      </c>
    </row>
    <row r="83" spans="1:33" x14ac:dyDescent="0.2">
      <c r="A83" s="264"/>
      <c r="B83" s="265"/>
      <c r="C83" s="266"/>
      <c r="D83" s="265"/>
      <c r="E83" s="265"/>
      <c r="F83" s="265"/>
      <c r="G83" s="267"/>
      <c r="H83" s="3"/>
      <c r="I83" s="3"/>
      <c r="J83" s="3"/>
      <c r="K83" s="3"/>
      <c r="L83" s="3"/>
      <c r="M83" s="3"/>
      <c r="N83" s="3"/>
      <c r="O83" s="3"/>
      <c r="P83" s="3"/>
      <c r="Q83" s="3"/>
      <c r="R83" s="3"/>
      <c r="S83" s="3"/>
      <c r="T83" s="3"/>
      <c r="U83" s="3"/>
      <c r="V83" s="3"/>
      <c r="W83" s="3"/>
      <c r="X83" s="3"/>
      <c r="Y83" s="3"/>
    </row>
    <row r="84" spans="1:33" x14ac:dyDescent="0.2">
      <c r="A84" s="264"/>
      <c r="B84" s="265"/>
      <c r="C84" s="266"/>
      <c r="D84" s="265"/>
      <c r="E84" s="265"/>
      <c r="F84" s="265"/>
      <c r="G84" s="267"/>
      <c r="H84" s="3"/>
      <c r="I84" s="3"/>
      <c r="J84" s="3"/>
      <c r="K84" s="3"/>
      <c r="L84" s="3"/>
      <c r="M84" s="3"/>
      <c r="N84" s="3"/>
      <c r="O84" s="3"/>
      <c r="P84" s="3"/>
      <c r="Q84" s="3"/>
      <c r="R84" s="3"/>
      <c r="S84" s="3"/>
      <c r="T84" s="3"/>
      <c r="U84" s="3"/>
      <c r="V84" s="3"/>
      <c r="W84" s="3"/>
      <c r="X84" s="3"/>
      <c r="Y84" s="3"/>
    </row>
    <row r="85" spans="1:33" x14ac:dyDescent="0.2">
      <c r="A85" s="264"/>
      <c r="B85" s="265"/>
      <c r="C85" s="266"/>
      <c r="D85" s="265"/>
      <c r="E85" s="265"/>
      <c r="F85" s="265"/>
      <c r="G85" s="267"/>
      <c r="H85" s="3"/>
      <c r="I85" s="3"/>
      <c r="J85" s="3"/>
      <c r="K85" s="3"/>
      <c r="L85" s="3"/>
      <c r="M85" s="3"/>
      <c r="N85" s="3"/>
      <c r="O85" s="3"/>
      <c r="P85" s="3"/>
      <c r="Q85" s="3"/>
      <c r="R85" s="3"/>
      <c r="S85" s="3"/>
      <c r="T85" s="3"/>
      <c r="U85" s="3"/>
      <c r="V85" s="3"/>
      <c r="W85" s="3"/>
      <c r="X85" s="3"/>
      <c r="Y85" s="3"/>
    </row>
    <row r="86" spans="1:33" x14ac:dyDescent="0.2">
      <c r="A86" s="268"/>
      <c r="B86" s="269"/>
      <c r="C86" s="270"/>
      <c r="D86" s="269"/>
      <c r="E86" s="269"/>
      <c r="F86" s="269"/>
      <c r="G86" s="271"/>
      <c r="H86" s="3"/>
      <c r="I86" s="3"/>
      <c r="J86" s="3"/>
      <c r="K86" s="3"/>
      <c r="L86" s="3"/>
      <c r="M86" s="3"/>
      <c r="N86" s="3"/>
      <c r="O86" s="3"/>
      <c r="P86" s="3"/>
      <c r="Q86" s="3"/>
      <c r="R86" s="3"/>
      <c r="S86" s="3"/>
      <c r="T86" s="3"/>
      <c r="U86" s="3"/>
      <c r="V86" s="3"/>
      <c r="W86" s="3"/>
      <c r="X86" s="3"/>
      <c r="Y86" s="3"/>
    </row>
    <row r="87" spans="1:33" x14ac:dyDescent="0.2">
      <c r="A87" s="3"/>
      <c r="B87" s="4"/>
      <c r="C87" s="184"/>
      <c r="D87" s="6"/>
      <c r="E87" s="3"/>
      <c r="F87" s="3"/>
      <c r="G87" s="3"/>
      <c r="H87" s="3"/>
      <c r="I87" s="3"/>
      <c r="J87" s="3"/>
      <c r="K87" s="3"/>
      <c r="L87" s="3"/>
      <c r="M87" s="3"/>
      <c r="N87" s="3"/>
      <c r="O87" s="3"/>
      <c r="P87" s="3"/>
      <c r="Q87" s="3"/>
      <c r="R87" s="3"/>
      <c r="S87" s="3"/>
      <c r="T87" s="3"/>
      <c r="U87" s="3"/>
      <c r="V87" s="3"/>
      <c r="W87" s="3"/>
      <c r="X87" s="3"/>
      <c r="Y87" s="3"/>
    </row>
    <row r="88" spans="1:33" x14ac:dyDescent="0.2">
      <c r="C88" s="186"/>
      <c r="D88" s="10"/>
      <c r="AG88" t="s">
        <v>215</v>
      </c>
    </row>
    <row r="89" spans="1:33" x14ac:dyDescent="0.2">
      <c r="D89" s="10"/>
    </row>
    <row r="90" spans="1:33" x14ac:dyDescent="0.2">
      <c r="D90" s="10"/>
    </row>
    <row r="91" spans="1:33" x14ac:dyDescent="0.2">
      <c r="D91" s="10"/>
    </row>
    <row r="92" spans="1:33" x14ac:dyDescent="0.2">
      <c r="D92" s="10"/>
    </row>
    <row r="93" spans="1:33" x14ac:dyDescent="0.2">
      <c r="D93" s="10"/>
    </row>
    <row r="94" spans="1:33" x14ac:dyDescent="0.2">
      <c r="D94" s="10"/>
    </row>
    <row r="95" spans="1:33" x14ac:dyDescent="0.2">
      <c r="D95" s="10"/>
    </row>
    <row r="96" spans="1:33"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7">
    <mergeCell ref="A82:G86"/>
    <mergeCell ref="C69:G69"/>
    <mergeCell ref="A1:G1"/>
    <mergeCell ref="C2:G2"/>
    <mergeCell ref="C3:G3"/>
    <mergeCell ref="C4:G4"/>
    <mergeCell ref="A81:C81"/>
  </mergeCells>
  <pageMargins left="0.59055118110236204" right="0.196850393700787" top="0.78740157499999996" bottom="0.78740157499999996" header="0.3" footer="0.3"/>
  <pageSetup paperSize="9" orientation="portrait"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 Stavba celkem</vt:lpstr>
      <vt:lpstr>VzorPolozky</vt:lpstr>
      <vt:lpstr>I. a II. etapa VON</vt:lpstr>
      <vt:lpstr>I. etapa Pol</vt:lpstr>
      <vt:lpstr>II. etapa Pol</vt:lpstr>
      <vt:lpstr>' Stavba celkem'!CelkemDPHVypocet</vt:lpstr>
      <vt:lpstr>CenaCelkem</vt:lpstr>
      <vt:lpstr>CenaCelkemBezDPH</vt:lpstr>
      <vt:lpstr>' Stavba celkem'!CenaCelkemVypocet</vt:lpstr>
      <vt:lpstr>cisloobjektu</vt:lpstr>
      <vt:lpstr>' Stavba celkem'!CisloStavby</vt:lpstr>
      <vt:lpstr>CisloStavebnihoRozpoctu</vt:lpstr>
      <vt:lpstr>dadresa</vt:lpstr>
      <vt:lpstr>' Stavba celkem'!DIČ</vt:lpstr>
      <vt:lpstr>dmisto</vt:lpstr>
      <vt:lpstr>DPHSni</vt:lpstr>
      <vt:lpstr>DPHZakl</vt:lpstr>
      <vt:lpstr>' Stavba celkem'!dpsc</vt:lpstr>
      <vt:lpstr>' Stavba celkem'!IČO</vt:lpstr>
      <vt:lpstr>Mena</vt:lpstr>
      <vt:lpstr>MistoStavby</vt:lpstr>
      <vt:lpstr>nazevobjektu</vt:lpstr>
      <vt:lpstr>' Stavba celkem'!NazevStavby</vt:lpstr>
      <vt:lpstr>NazevStavebnihoRozpoctu</vt:lpstr>
      <vt:lpstr>'I. a II. etapa VON'!Názvy_tisku</vt:lpstr>
      <vt:lpstr>'I. etapa Pol'!Názvy_tisku</vt:lpstr>
      <vt:lpstr>'II. etapa Pol'!Názvy_tisku</vt:lpstr>
      <vt:lpstr>oadresa</vt:lpstr>
      <vt:lpstr>' Stavba celkem'!Objednatel</vt:lpstr>
      <vt:lpstr>' Stavba celkem'!Objekt</vt:lpstr>
      <vt:lpstr>' Stavba celkem'!Oblast_tisku</vt:lpstr>
      <vt:lpstr>'I. a II. etapa VON'!Oblast_tisku</vt:lpstr>
      <vt:lpstr>'I. etapa Pol'!Oblast_tisku</vt:lpstr>
      <vt:lpstr>'II. etapa Pol'!Oblast_tisku</vt:lpstr>
      <vt:lpstr>' Stavba celkem'!odic</vt:lpstr>
      <vt:lpstr>' Stavba celkem'!oico</vt:lpstr>
      <vt:lpstr>' Stavba celkem'!omisto</vt:lpstr>
      <vt:lpstr>' Stavba celkem'!onazev</vt:lpstr>
      <vt:lpstr>' Stavba celkem'!opsc</vt:lpstr>
      <vt:lpstr>padresa</vt:lpstr>
      <vt:lpstr>pdic</vt:lpstr>
      <vt:lpstr>pico</vt:lpstr>
      <vt:lpstr>pmisto</vt:lpstr>
      <vt:lpstr>PoptavkaID</vt:lpstr>
      <vt:lpstr>pPSC</vt:lpstr>
      <vt:lpstr>Projektant</vt:lpstr>
      <vt:lpstr>' Stavba celkem'!SazbaDPH1</vt:lpstr>
      <vt:lpstr>' Stavba celkem'!SazbaDPH2</vt:lpstr>
      <vt:lpstr>Vypracoval</vt:lpstr>
      <vt:lpstr>ZakladDPHSni</vt:lpstr>
      <vt:lpstr>' Stavba celkem'!ZakladDPHSniVypocet</vt:lpstr>
      <vt:lpstr>ZakladDPHZakl</vt:lpstr>
      <vt:lpstr>' Stavba celkem'!ZakladDPHZaklVypocet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Jitka Melmerová</dc:creator>
  <cp:lastModifiedBy>Milan Jáchim</cp:lastModifiedBy>
  <cp:lastPrinted>2019-03-19T12:27:02Z</cp:lastPrinted>
  <dcterms:created xsi:type="dcterms:W3CDTF">2009-04-08T07:15:50Z</dcterms:created>
  <dcterms:modified xsi:type="dcterms:W3CDTF">2023-06-16T08:56:40Z</dcterms:modified>
</cp:coreProperties>
</file>